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embols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'Reembolsos'!$A$4:$U$124</definedName>
    <definedName name="_xlnm._FilterDatabase" localSheetId="2" hidden="1">'Premissas'!$A$9:$B$15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R$ #,##0.00"/>
    <numFmt numFmtId="165" formatCode="0.0%"/>
    <numFmt numFmtId="166" formatCode="dd/mm/yyyy"/>
    <numFmt numFmtId="167" formatCode="0.##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F6B"/>
      <sz val="9"/>
    </font>
    <font>
      <name val="Calibri"/>
      <b val="1"/>
      <color rgb="00FFFFFF"/>
      <sz val="10"/>
    </font>
    <font>
      <name val="Calibri"/>
      <color rgb="00243432"/>
      <sz val="10"/>
    </font>
    <font>
      <name val="Calibri"/>
      <b val="1"/>
      <color rgb="002F7A68"/>
      <sz val="11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Solicitações por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'Resumo'!$D$4:$D$9</f>
            </numRef>
          </cat>
          <val>
            <numRef>
              <f>'Resumo'!$E$4:$E$9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22" customWidth="1" min="4" max="4"/>
    <col width="14" customWidth="1" min="5" max="5"/>
    <col width="3" customWidth="1" min="6" max="6"/>
    <col width="3" customWidth="1" min="7" max="7"/>
    <col width="3" customWidth="1" min="8" max="8"/>
  </cols>
  <sheetData>
    <row r="1" ht="27" customHeight="1">
      <c r="A1" s="1" t="inlineStr">
        <is>
          <t>Resumo de reembolsos de voluntários</t>
        </is>
      </c>
    </row>
    <row r="2">
      <c r="A2" s="3" t="inlineStr">
        <is>
          <t>Indicadores calculados a partir dos registros preenchidos na planilha Reembolsos.</t>
        </is>
      </c>
    </row>
    <row r="3">
      <c r="A3" s="4" t="inlineStr">
        <is>
          <t>Indicador</t>
        </is>
      </c>
      <c r="B3" s="4" t="inlineStr">
        <is>
          <t>Resultado</t>
        </is>
      </c>
      <c r="D3" s="4" t="inlineStr">
        <is>
          <t>Status</t>
        </is>
      </c>
      <c r="E3" s="4" t="inlineStr">
        <is>
          <t>Quantidade</t>
        </is>
      </c>
    </row>
    <row r="4">
      <c r="A4" s="5" t="inlineStr">
        <is>
          <t>Solicitações registradas</t>
        </is>
      </c>
      <c r="B4" s="6">
        <f>COUNTIF(Reembolsos!$A$5:$A$124,"&lt;&gt;")</f>
        <v/>
      </c>
      <c r="D4" s="5" t="inlineStr">
        <is>
          <t>Rascunho</t>
        </is>
      </c>
      <c r="E4" s="6">
        <f>COUNTIF(Reembolsos!$O$5:$O$124,"Rascunho")</f>
        <v/>
      </c>
    </row>
    <row r="5">
      <c r="A5" s="7" t="inlineStr">
        <is>
          <t>Valor solicitado</t>
        </is>
      </c>
      <c r="B5" s="8">
        <f>IF($B$4=0,"",SUM(Reembolsos!$L$5:$L$124))</f>
        <v/>
      </c>
      <c r="D5" s="7" t="inlineStr">
        <is>
          <t>Em análise</t>
        </is>
      </c>
      <c r="E5" s="9">
        <f>COUNTIF(Reembolsos!$O$5:$O$124,"Em análise")</f>
        <v/>
      </c>
    </row>
    <row r="6">
      <c r="A6" s="5" t="inlineStr">
        <is>
          <t>Valor aprovado</t>
        </is>
      </c>
      <c r="B6" s="10">
        <f>IF($B$4=0,"",SUM(Reembolsos!$R$5:$R$124))</f>
        <v/>
      </c>
      <c r="D6" s="5" t="inlineStr">
        <is>
          <t>Aguardando docs.</t>
        </is>
      </c>
      <c r="E6" s="6">
        <f>COUNTIF(Reembolsos!$O$5:$O$124,"Aguardando documentos")</f>
        <v/>
      </c>
    </row>
    <row r="7">
      <c r="A7" s="7" t="inlineStr">
        <is>
          <t>Valor pago registrado</t>
        </is>
      </c>
      <c r="B7" s="8">
        <f>IF($B$4=0,"",SUMIFS(Reembolsos!$R$5:$R$124,Reembolsos!$O$5:$O$124,"Pago",Reembolsos!$S$5:$S$124,"&lt;&gt;"))</f>
        <v/>
      </c>
      <c r="D7" s="7" t="inlineStr">
        <is>
          <t>Aprovado</t>
        </is>
      </c>
      <c r="E7" s="9">
        <f>COUNTIF(Reembolsos!$O$5:$O$124,"Aprovado")</f>
        <v/>
      </c>
    </row>
    <row r="8">
      <c r="A8" s="5" t="inlineStr">
        <is>
          <t>Pendentes de análise</t>
        </is>
      </c>
      <c r="B8" s="6">
        <f>COUNTIF(Reembolsos!$O$5:$O$124,"Em análise")+COUNTIF(Reembolsos!$O$5:$O$124,"Aguardando documentos")</f>
        <v/>
      </c>
      <c r="D8" s="5" t="inlineStr">
        <is>
          <t>Rejeitado</t>
        </is>
      </c>
      <c r="E8" s="6">
        <f>COUNTIF(Reembolsos!$O$5:$O$124,"Rejeitado")</f>
        <v/>
      </c>
    </row>
    <row r="9">
      <c r="A9" s="7" t="inlineStr">
        <is>
          <t>Solicitações com alerta</t>
        </is>
      </c>
      <c r="B9" s="9">
        <f>COUNTIFS(Reembolsos!$A$5:$A$124,"&lt;&gt;",Reembolsos!$N$5:$N$124,"&lt;&gt;Sem alerta")</f>
        <v/>
      </c>
      <c r="D9" s="7" t="inlineStr">
        <is>
          <t>Pago</t>
        </is>
      </c>
      <c r="E9" s="9">
        <f>COUNTIF(Reembolsos!$O$5:$O$124,"Pago")</f>
        <v/>
      </c>
    </row>
    <row r="10">
      <c r="A10" s="5" t="inlineStr">
        <is>
          <t>Percentual aprovado</t>
        </is>
      </c>
      <c r="B10" s="11">
        <f>IFERROR($B$6/$B$5,"")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24"/>
  <sheetViews>
    <sheetView showGridLines="0" zoomScale="9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5" customWidth="1" min="2" max="2"/>
    <col width="24" customWidth="1" min="3" max="3"/>
    <col width="27" customWidth="1" min="4" max="4"/>
    <col width="28" customWidth="1" min="5" max="5"/>
    <col width="25" customWidth="1" min="6" max="6"/>
    <col width="34" customWidth="1" min="7" max="7"/>
    <col width="14" customWidth="1" min="8" max="8"/>
    <col width="14" customWidth="1" min="9" max="9"/>
    <col width="12" customWidth="1" min="10" max="10"/>
    <col width="16" customWidth="1" min="11" max="11"/>
    <col width="17" customWidth="1" min="12" max="12"/>
    <col width="16" customWidth="1" min="13" max="13"/>
    <col width="27" customWidth="1" min="14" max="14"/>
    <col width="23" customWidth="1" min="15" max="15"/>
    <col width="27" customWidth="1" min="16" max="16"/>
    <col width="15" customWidth="1" min="17" max="17"/>
    <col width="17" customWidth="1" min="18" max="18"/>
    <col width="16" customWidth="1" min="19" max="19"/>
    <col width="21" customWidth="1" min="20" max="20"/>
    <col width="32" customWidth="1" min="21" max="21"/>
  </cols>
  <sheetData>
    <row r="1" ht="27" customHeight="1">
      <c r="A1" s="1" t="inlineStr">
        <is>
          <t>Reembolso de voluntários da igreja</t>
        </is>
      </c>
    </row>
    <row r="2">
      <c r="A2" s="3" t="inlineStr">
        <is>
          <t>Registre solicitações, análise e pagamento. Todos os exemplos abaixo são fictícios.</t>
        </is>
      </c>
    </row>
    <row r="3">
      <c r="A3" s="3" t="inlineStr">
        <is>
          <t>Células amarelas são editáveis. A coluna Conferência indica pontos para revisão humana.</t>
        </is>
      </c>
    </row>
    <row r="4" ht="43" customHeight="1">
      <c r="A4" s="12" t="inlineStr">
        <is>
          <t>Nº da solicitação</t>
        </is>
      </c>
      <c r="B4" s="12" t="inlineStr">
        <is>
          <t>Data da solicitação</t>
        </is>
      </c>
      <c r="C4" s="12" t="inlineStr">
        <is>
          <t>Voluntário(a)</t>
        </is>
      </c>
      <c r="D4" s="12" t="inlineStr">
        <is>
          <t>Ministério</t>
        </is>
      </c>
      <c r="E4" s="12" t="inlineStr">
        <is>
          <t>Evento ou atividade</t>
        </is>
      </c>
      <c r="F4" s="12" t="inlineStr">
        <is>
          <t>Tipo de despesa</t>
        </is>
      </c>
      <c r="G4" s="12" t="inlineStr">
        <is>
          <t>Descrição</t>
        </is>
      </c>
      <c r="H4" s="12" t="inlineStr">
        <is>
          <t>Comprovante?</t>
        </is>
      </c>
      <c r="I4" s="12" t="inlineStr">
        <is>
          <t>Unidade</t>
        </is>
      </c>
      <c r="J4" s="12" t="inlineStr">
        <is>
          <t>Quantidade</t>
        </is>
      </c>
      <c r="K4" s="12" t="inlineStr">
        <is>
          <t>Valor unitário</t>
        </is>
      </c>
      <c r="L4" s="12" t="inlineStr">
        <is>
          <t>Valor solicitado</t>
        </is>
      </c>
      <c r="M4" s="12" t="inlineStr">
        <is>
          <t>Limite do tipo</t>
        </is>
      </c>
      <c r="N4" s="12" t="inlineStr">
        <is>
          <t>Conferência</t>
        </is>
      </c>
      <c r="O4" s="12" t="inlineStr">
        <is>
          <t>Status</t>
        </is>
      </c>
      <c r="P4" s="12" t="inlineStr">
        <is>
          <t>Responsável pela análise</t>
        </is>
      </c>
      <c r="Q4" s="12" t="inlineStr">
        <is>
          <t>Data da decisão</t>
        </is>
      </c>
      <c r="R4" s="12" t="inlineStr">
        <is>
          <t>Valor aprovado</t>
        </is>
      </c>
      <c r="S4" s="12" t="inlineStr">
        <is>
          <t>Data do pagamento</t>
        </is>
      </c>
      <c r="T4" s="12" t="inlineStr">
        <is>
          <t>Forma de pagamento</t>
        </is>
      </c>
      <c r="U4" s="12" t="inlineStr">
        <is>
          <t>Observações</t>
        </is>
      </c>
    </row>
    <row r="5" ht="33" customHeight="1">
      <c r="A5" s="13" t="inlineStr">
        <is>
          <t>RF-2026-001</t>
        </is>
      </c>
      <c r="B5" s="14" t="n">
        <v>46246</v>
      </c>
      <c r="C5" s="15" t="inlineStr">
        <is>
          <t>Voluntária Fictícia 01</t>
        </is>
      </c>
      <c r="D5" s="15" t="inlineStr">
        <is>
          <t>Acolhimento Fictício</t>
        </is>
      </c>
      <c r="E5" s="15" t="inlineStr">
        <is>
          <t>Encontro Horizonte Inventado</t>
        </is>
      </c>
      <c r="F5" s="15" t="inlineStr">
        <is>
          <t>Transporte local</t>
        </is>
      </c>
      <c r="G5" s="15" t="inlineStr">
        <is>
          <t>Dois trechos para atividade fictícia.</t>
        </is>
      </c>
      <c r="H5" s="13" t="inlineStr">
        <is>
          <t>Sim</t>
        </is>
      </c>
      <c r="I5" s="13" t="inlineStr">
        <is>
          <t>trecho</t>
        </is>
      </c>
      <c r="J5" s="16" t="n">
        <v>2</v>
      </c>
      <c r="K5" s="17" t="n">
        <v>35</v>
      </c>
      <c r="L5" s="18">
        <f>IF($A5="","",IF(OR($J5="",$K5=""),"",IFERROR($J5*$K5,"")))</f>
        <v/>
      </c>
      <c r="M5" s="18">
        <f>IF($A5="","",IF($F5="","",IFERROR(VLOOKUP($F5,Premissas!$A$10:$B$15,2,FALSE),"")))</f>
        <v/>
      </c>
      <c r="N5" s="19">
        <f>IF($A5="","",IF($H5="Não","Conferir comprovante",IF(AND($F5&lt;&gt;"",$M5=""),"Tipo sem limite",IF(AND($L5&lt;&gt;"",$L5&gt;Premissas!$B$6),"Conferir limite geral",IF(AND($L5&lt;&gt;"",$M5&lt;&gt;"",$L5&gt;$M5),"Conferir limite do tipo",IF(AND($R5&lt;&gt;"",$L5&lt;&gt;"",$R5&gt;$L5),"Conferir valor aprovado",IF(AND(OR($O5="Em análise",$O5="Aguardando documentos"),$B5&lt;&gt;"",IFERROR(TODAY()-$B5,0)&gt;Premissas!$B$5),"Conferir prazo",IF(AND(OR($O5="Aprovado",$O5="Pago"),$R5=""),"Informar valor aprovado",IF(AND($O5="Pago",OR($S5="",$T5="")),"Informar dados de pagamento","Sem alerta")))))))))</f>
        <v/>
      </c>
      <c r="O5" s="13" t="inlineStr">
        <is>
          <t>Pago</t>
        </is>
      </c>
      <c r="P5" s="15" t="inlineStr">
        <is>
          <t>Responsável Fictício Alfa</t>
        </is>
      </c>
      <c r="Q5" s="14" t="n">
        <v>46248</v>
      </c>
      <c r="R5" s="17" t="n">
        <v>70</v>
      </c>
      <c r="S5" s="14" t="n">
        <v>46249</v>
      </c>
      <c r="T5" s="13" t="inlineStr">
        <is>
          <t>PIX</t>
        </is>
      </c>
      <c r="U5" s="15" t="inlineStr">
        <is>
          <t>Exemplo fictício concluído.</t>
        </is>
      </c>
    </row>
    <row r="6" ht="33" customHeight="1">
      <c r="A6" s="13" t="inlineStr">
        <is>
          <t>RF-2026-002</t>
        </is>
      </c>
      <c r="B6" s="14" t="n">
        <v>46251</v>
      </c>
      <c r="C6" s="15" t="inlineStr">
        <is>
          <t>Voluntário Fictício 02</t>
        </is>
      </c>
      <c r="D6" s="15" t="inlineStr">
        <is>
          <t>Eventos Modelo</t>
        </is>
      </c>
      <c r="E6" s="15" t="inlineStr">
        <is>
          <t>Oficina Caminho Imaginário</t>
        </is>
      </c>
      <c r="F6" s="15" t="inlineStr">
        <is>
          <t>Alimentação</t>
        </is>
      </c>
      <c r="G6" s="15" t="inlineStr">
        <is>
          <t>Refeições durante oficina fictícia.</t>
        </is>
      </c>
      <c r="H6" s="13" t="inlineStr">
        <is>
          <t>Sim</t>
        </is>
      </c>
      <c r="I6" s="13" t="inlineStr">
        <is>
          <t>refeição</t>
        </is>
      </c>
      <c r="J6" s="16" t="n">
        <v>4</v>
      </c>
      <c r="K6" s="17" t="n">
        <v>18</v>
      </c>
      <c r="L6" s="20">
        <f>IF($A6="","",IF(OR($J6="",$K6=""),"",IFERROR($J6*$K6,"")))</f>
        <v/>
      </c>
      <c r="M6" s="20">
        <f>IF($A6="","",IF($F6="","",IFERROR(VLOOKUP($F6,Premissas!$A$10:$B$15,2,FALSE),"")))</f>
        <v/>
      </c>
      <c r="N6" s="21">
        <f>IF($A6="","",IF($H6="Não","Conferir comprovante",IF(AND($F6&lt;&gt;"",$M6=""),"Tipo sem limite",IF(AND($L6&lt;&gt;"",$L6&gt;Premissas!$B$6),"Conferir limite geral",IF(AND($L6&lt;&gt;"",$M6&lt;&gt;"",$L6&gt;$M6),"Conferir limite do tipo",IF(AND($R6&lt;&gt;"",$L6&lt;&gt;"",$R6&gt;$L6),"Conferir valor aprovado",IF(AND(OR($O6="Em análise",$O6="Aguardando documentos"),$B6&lt;&gt;"",IFERROR(TODAY()-$B6,0)&gt;Premissas!$B$5),"Conferir prazo",IF(AND(OR($O6="Aprovado",$O6="Pago"),$R6=""),"Informar valor aprovado",IF(AND($O6="Pago",OR($S6="",$T6="")),"Informar dados de pagamento","Sem alerta")))))))))</f>
        <v/>
      </c>
      <c r="O6" s="13" t="inlineStr">
        <is>
          <t>Em análise</t>
        </is>
      </c>
      <c r="P6" s="15" t="inlineStr">
        <is>
          <t>Responsável Fictícia Beta</t>
        </is>
      </c>
      <c r="Q6" s="14" t="n"/>
      <c r="R6" s="17" t="n"/>
      <c r="S6" s="14" t="n"/>
      <c r="T6" s="13" t="n"/>
      <c r="U6" s="15" t="inlineStr">
        <is>
          <t>Exemplo pendente para demonstrar alerta de prazo.</t>
        </is>
      </c>
    </row>
    <row r="7" ht="33" customHeight="1">
      <c r="A7" s="13" t="inlineStr">
        <is>
          <t>RF-2026-003</t>
        </is>
      </c>
      <c r="B7" s="14" t="n">
        <v>46256</v>
      </c>
      <c r="C7" s="15" t="inlineStr">
        <is>
          <t>Voluntária Fictícia 03</t>
        </is>
      </c>
      <c r="D7" s="15" t="inlineStr">
        <is>
          <t>Ensino Ilustrativo</t>
        </is>
      </c>
      <c r="E7" s="15" t="inlineStr">
        <is>
          <t>Curso Semente de Papel</t>
        </is>
      </c>
      <c r="F7" s="15" t="inlineStr">
        <is>
          <t>Material de apoio</t>
        </is>
      </c>
      <c r="G7" s="15" t="inlineStr">
        <is>
          <t>Cadernos usados em curso fictício.</t>
        </is>
      </c>
      <c r="H7" s="13" t="inlineStr">
        <is>
          <t>Sim</t>
        </is>
      </c>
      <c r="I7" s="13" t="inlineStr">
        <is>
          <t>unidade</t>
        </is>
      </c>
      <c r="J7" s="16" t="n">
        <v>4</v>
      </c>
      <c r="K7" s="17" t="n">
        <v>42.5</v>
      </c>
      <c r="L7" s="18">
        <f>IF($A7="","",IF(OR($J7="",$K7=""),"",IFERROR($J7*$K7,"")))</f>
        <v/>
      </c>
      <c r="M7" s="18">
        <f>IF($A7="","",IF($F7="","",IFERROR(VLOOKUP($F7,Premissas!$A$10:$B$15,2,FALSE),"")))</f>
        <v/>
      </c>
      <c r="N7" s="19">
        <f>IF($A7="","",IF($H7="Não","Conferir comprovante",IF(AND($F7&lt;&gt;"",$M7=""),"Tipo sem limite",IF(AND($L7&lt;&gt;"",$L7&gt;Premissas!$B$6),"Conferir limite geral",IF(AND($L7&lt;&gt;"",$M7&lt;&gt;"",$L7&gt;$M7),"Conferir limite do tipo",IF(AND($R7&lt;&gt;"",$L7&lt;&gt;"",$R7&gt;$L7),"Conferir valor aprovado",IF(AND(OR($O7="Em análise",$O7="Aguardando documentos"),$B7&lt;&gt;"",IFERROR(TODAY()-$B7,0)&gt;Premissas!$B$5),"Conferir prazo",IF(AND(OR($O7="Aprovado",$O7="Pago"),$R7=""),"Informar valor aprovado",IF(AND($O7="Pago",OR($S7="",$T7="")),"Informar dados de pagamento","Sem alerta")))))))))</f>
        <v/>
      </c>
      <c r="O7" s="13" t="inlineStr">
        <is>
          <t>Aprovado</t>
        </is>
      </c>
      <c r="P7" s="15" t="inlineStr">
        <is>
          <t>Responsável Fictício Alfa</t>
        </is>
      </c>
      <c r="Q7" s="14" t="n">
        <v>46258</v>
      </c>
      <c r="R7" s="17" t="n">
        <v>160</v>
      </c>
      <c r="S7" s="14" t="n"/>
      <c r="T7" s="13" t="n"/>
      <c r="U7" s="15" t="inlineStr">
        <is>
          <t>Aguardando registro do pagamento.</t>
        </is>
      </c>
    </row>
    <row r="8" ht="33" customHeight="1">
      <c r="A8" s="13" t="inlineStr">
        <is>
          <t>RF-2026-004</t>
        </is>
      </c>
      <c r="B8" s="14" t="n">
        <v>46258</v>
      </c>
      <c r="C8" s="15" t="inlineStr">
        <is>
          <t>Voluntário Fictício 04</t>
        </is>
      </c>
      <c r="D8" s="15" t="inlineStr">
        <is>
          <t>Ação Comunitária Simulada</t>
        </is>
      </c>
      <c r="E8" s="15" t="inlineStr">
        <is>
          <t>Mutirão Praça Inventada</t>
        </is>
      </c>
      <c r="F8" s="15" t="inlineStr">
        <is>
          <t>Pedágio e estacionamento</t>
        </is>
      </c>
      <c r="G8" s="15" t="inlineStr">
        <is>
          <t>Deslocamentos de atividade simulada.</t>
        </is>
      </c>
      <c r="H8" s="13" t="inlineStr">
        <is>
          <t>Não</t>
        </is>
      </c>
      <c r="I8" s="13" t="inlineStr">
        <is>
          <t>unidade</t>
        </is>
      </c>
      <c r="J8" s="16" t="n">
        <v>3</v>
      </c>
      <c r="K8" s="17" t="n">
        <v>22</v>
      </c>
      <c r="L8" s="20">
        <f>IF($A8="","",IF(OR($J8="",$K8=""),"",IFERROR($J8*$K8,"")))</f>
        <v/>
      </c>
      <c r="M8" s="20">
        <f>IF($A8="","",IF($F8="","",IFERROR(VLOOKUP($F8,Premissas!$A$10:$B$15,2,FALSE),"")))</f>
        <v/>
      </c>
      <c r="N8" s="21">
        <f>IF($A8="","",IF($H8="Não","Conferir comprovante",IF(AND($F8&lt;&gt;"",$M8=""),"Tipo sem limite",IF(AND($L8&lt;&gt;"",$L8&gt;Premissas!$B$6),"Conferir limite geral",IF(AND($L8&lt;&gt;"",$M8&lt;&gt;"",$L8&gt;$M8),"Conferir limite do tipo",IF(AND($R8&lt;&gt;"",$L8&lt;&gt;"",$R8&gt;$L8),"Conferir valor aprovado",IF(AND(OR($O8="Em análise",$O8="Aguardando documentos"),$B8&lt;&gt;"",IFERROR(TODAY()-$B8,0)&gt;Premissas!$B$5),"Conferir prazo",IF(AND(OR($O8="Aprovado",$O8="Pago"),$R8=""),"Informar valor aprovado",IF(AND($O8="Pago",OR($S8="",$T8="")),"Informar dados de pagamento","Sem alerta")))))))))</f>
        <v/>
      </c>
      <c r="O8" s="13" t="inlineStr">
        <is>
          <t>Aguardando documentos</t>
        </is>
      </c>
      <c r="P8" s="15" t="inlineStr">
        <is>
          <t>Responsável Fictícia Gama</t>
        </is>
      </c>
      <c r="Q8" s="14" t="n"/>
      <c r="R8" s="17" t="n"/>
      <c r="S8" s="14" t="n"/>
      <c r="T8" s="13" t="n"/>
      <c r="U8" s="15" t="inlineStr">
        <is>
          <t>Conferir comprovante antes da decisão.</t>
        </is>
      </c>
    </row>
    <row r="9" ht="33" customHeight="1">
      <c r="A9" s="13" t="inlineStr">
        <is>
          <t>RF-2026-005</t>
        </is>
      </c>
      <c r="B9" s="14" t="n">
        <v>46260</v>
      </c>
      <c r="C9" s="15" t="inlineStr">
        <is>
          <t>Voluntária Fictícia 05</t>
        </is>
      </c>
      <c r="D9" s="15" t="inlineStr">
        <is>
          <t>Música Exemplo</t>
        </is>
      </c>
      <c r="E9" s="15" t="inlineStr">
        <is>
          <t>Retiro Melodia Fictícia</t>
        </is>
      </c>
      <c r="F9" s="15" t="inlineStr">
        <is>
          <t>Hospedagem</t>
        </is>
      </c>
      <c r="G9" s="15" t="inlineStr">
        <is>
          <t>Duas diárias para evento fictício.</t>
        </is>
      </c>
      <c r="H9" s="13" t="inlineStr">
        <is>
          <t>Sim</t>
        </is>
      </c>
      <c r="I9" s="13" t="inlineStr">
        <is>
          <t>diária</t>
        </is>
      </c>
      <c r="J9" s="16" t="n">
        <v>2</v>
      </c>
      <c r="K9" s="17" t="n">
        <v>480</v>
      </c>
      <c r="L9" s="18">
        <f>IF($A9="","",IF(OR($J9="",$K9=""),"",IFERROR($J9*$K9,"")))</f>
        <v/>
      </c>
      <c r="M9" s="18">
        <f>IF($A9="","",IF($F9="","",IFERROR(VLOOKUP($F9,Premissas!$A$10:$B$15,2,FALSE),"")))</f>
        <v/>
      </c>
      <c r="N9" s="19">
        <f>IF($A9="","",IF($H9="Não","Conferir comprovante",IF(AND($F9&lt;&gt;"",$M9=""),"Tipo sem limite",IF(AND($L9&lt;&gt;"",$L9&gt;Premissas!$B$6),"Conferir limite geral",IF(AND($L9&lt;&gt;"",$M9&lt;&gt;"",$L9&gt;$M9),"Conferir limite do tipo",IF(AND($R9&lt;&gt;"",$L9&lt;&gt;"",$R9&gt;$L9),"Conferir valor aprovado",IF(AND(OR($O9="Em análise",$O9="Aguardando documentos"),$B9&lt;&gt;"",IFERROR(TODAY()-$B9,0)&gt;Premissas!$B$5),"Conferir prazo",IF(AND(OR($O9="Aprovado",$O9="Pago"),$R9=""),"Informar valor aprovado",IF(AND($O9="Pago",OR($S9="",$T9="")),"Informar dados de pagamento","Sem alerta")))))))))</f>
        <v/>
      </c>
      <c r="O9" s="13" t="inlineStr">
        <is>
          <t>Em análise</t>
        </is>
      </c>
      <c r="P9" s="15" t="inlineStr">
        <is>
          <t>Responsável Fictícia Beta</t>
        </is>
      </c>
      <c r="Q9" s="14" t="n"/>
      <c r="R9" s="17" t="n"/>
      <c r="S9" s="14" t="n"/>
      <c r="T9" s="13" t="n"/>
      <c r="U9" s="15" t="inlineStr">
        <is>
          <t>Valor criado para testar o limite geral.</t>
        </is>
      </c>
    </row>
    <row r="10" ht="33" customHeight="1">
      <c r="A10" s="13" t="inlineStr">
        <is>
          <t>RF-2026-006</t>
        </is>
      </c>
      <c r="B10" s="14" t="n">
        <v>46262</v>
      </c>
      <c r="C10" s="15" t="inlineStr">
        <is>
          <t>Voluntário Fictício 06</t>
        </is>
      </c>
      <c r="D10" s="15" t="inlineStr">
        <is>
          <t>Manutenção Cenário</t>
        </is>
      </c>
      <c r="E10" s="15" t="inlineStr">
        <is>
          <t>Ação Espaço Modelo</t>
        </is>
      </c>
      <c r="F10" s="15" t="inlineStr">
        <is>
          <t>Outros</t>
        </is>
      </c>
      <c r="G10" s="15" t="inlineStr">
        <is>
          <t>Item administrativo de exemplo.</t>
        </is>
      </c>
      <c r="H10" s="13" t="inlineStr">
        <is>
          <t>Sim</t>
        </is>
      </c>
      <c r="I10" s="13" t="inlineStr">
        <is>
          <t>unidade</t>
        </is>
      </c>
      <c r="J10" s="16" t="n">
        <v>1</v>
      </c>
      <c r="K10" s="17" t="n">
        <v>90</v>
      </c>
      <c r="L10" s="20">
        <f>IF($A10="","",IF(OR($J10="",$K10=""),"",IFERROR($J10*$K10,"")))</f>
        <v/>
      </c>
      <c r="M10" s="20">
        <f>IF($A10="","",IF($F10="","",IFERROR(VLOOKUP($F10,Premissas!$A$10:$B$15,2,FALSE),"")))</f>
        <v/>
      </c>
      <c r="N10" s="21">
        <f>IF($A10="","",IF($H10="Não","Conferir comprovante",IF(AND($F10&lt;&gt;"",$M10=""),"Tipo sem limite",IF(AND($L10&lt;&gt;"",$L10&gt;Premissas!$B$6),"Conferir limite geral",IF(AND($L10&lt;&gt;"",$M10&lt;&gt;"",$L10&gt;$M10),"Conferir limite do tipo",IF(AND($R10&lt;&gt;"",$L10&lt;&gt;"",$R10&gt;$L10),"Conferir valor aprovado",IF(AND(OR($O10="Em análise",$O10="Aguardando documentos"),$B10&lt;&gt;"",IFERROR(TODAY()-$B10,0)&gt;Premissas!$B$5),"Conferir prazo",IF(AND(OR($O10="Aprovado",$O10="Pago"),$R10=""),"Informar valor aprovado",IF(AND($O10="Pago",OR($S10="",$T10="")),"Informar dados de pagamento","Sem alerta")))))))))</f>
        <v/>
      </c>
      <c r="O10" s="13" t="inlineStr">
        <is>
          <t>Pago</t>
        </is>
      </c>
      <c r="P10" s="15" t="inlineStr">
        <is>
          <t>Responsável Fictício Alfa</t>
        </is>
      </c>
      <c r="Q10" s="14" t="n">
        <v>46264</v>
      </c>
      <c r="R10" s="17" t="n">
        <v>90</v>
      </c>
      <c r="S10" s="14" t="n">
        <v>46265</v>
      </c>
      <c r="T10" s="13" t="inlineStr">
        <is>
          <t>Transferência</t>
        </is>
      </c>
      <c r="U10" s="15" t="inlineStr">
        <is>
          <t>Registro inteiramente fictício.</t>
        </is>
      </c>
    </row>
    <row r="11" ht="33" customHeight="1">
      <c r="A11" s="13" t="inlineStr">
        <is>
          <t>RF-2026-007</t>
        </is>
      </c>
      <c r="B11" s="14" t="n">
        <v>46266</v>
      </c>
      <c r="C11" s="15" t="inlineStr">
        <is>
          <t>Voluntária Fictícia 07</t>
        </is>
      </c>
      <c r="D11" s="15" t="inlineStr">
        <is>
          <t>Eventos Modelo</t>
        </is>
      </c>
      <c r="E11" s="15" t="inlineStr">
        <is>
          <t>Visita Vale Ilustrativo</t>
        </is>
      </c>
      <c r="F11" s="15" t="inlineStr">
        <is>
          <t>Transporte local</t>
        </is>
      </c>
      <c r="G11" s="15" t="inlineStr">
        <is>
          <t>Quilometragem declarada em exemplo fictício.</t>
        </is>
      </c>
      <c r="H11" s="13" t="inlineStr">
        <is>
          <t>Sim</t>
        </is>
      </c>
      <c r="I11" s="13" t="inlineStr">
        <is>
          <t>quilômetro</t>
        </is>
      </c>
      <c r="J11" s="16" t="n">
        <v>120</v>
      </c>
      <c r="K11" s="17" t="n">
        <v>1</v>
      </c>
      <c r="L11" s="18">
        <f>IF($A11="","",IF(OR($J11="",$K11=""),"",IFERROR($J11*$K11,"")))</f>
        <v/>
      </c>
      <c r="M11" s="18">
        <f>IF($A11="","",IF($F11="","",IFERROR(VLOOKUP($F11,Premissas!$A$10:$B$15,2,FALSE),"")))</f>
        <v/>
      </c>
      <c r="N11" s="19">
        <f>IF($A11="","",IF($H11="Não","Conferir comprovante",IF(AND($F11&lt;&gt;"",$M11=""),"Tipo sem limite",IF(AND($L11&lt;&gt;"",$L11&gt;Premissas!$B$6),"Conferir limite geral",IF(AND($L11&lt;&gt;"",$M11&lt;&gt;"",$L11&gt;$M11),"Conferir limite do tipo",IF(AND($R11&lt;&gt;"",$L11&lt;&gt;"",$R11&gt;$L11),"Conferir valor aprovado",IF(AND(OR($O11="Em análise",$O11="Aguardando documentos"),$B11&lt;&gt;"",IFERROR(TODAY()-$B11,0)&gt;Premissas!$B$5),"Conferir prazo",IF(AND(OR($O11="Aprovado",$O11="Pago"),$R11=""),"Informar valor aprovado",IF(AND($O11="Pago",OR($S11="",$T11="")),"Informar dados de pagamento","Sem alerta")))))))))</f>
        <v/>
      </c>
      <c r="O11" s="13" t="inlineStr">
        <is>
          <t>Rejeitado</t>
        </is>
      </c>
      <c r="P11" s="15" t="inlineStr">
        <is>
          <t>Responsável Fictícia Gama</t>
        </is>
      </c>
      <c r="Q11" s="14" t="n">
        <v>46268</v>
      </c>
      <c r="R11" s="17" t="n"/>
      <c r="S11" s="14" t="n"/>
      <c r="T11" s="13" t="n"/>
      <c r="U11" s="15" t="inlineStr">
        <is>
          <t>Exemplo de solicitação rejeitada.</t>
        </is>
      </c>
    </row>
    <row r="12" ht="33" customHeight="1">
      <c r="A12" s="13" t="inlineStr">
        <is>
          <t>RF-2026-008</t>
        </is>
      </c>
      <c r="B12" s="14" t="n">
        <v>46268</v>
      </c>
      <c r="C12" s="15" t="inlineStr">
        <is>
          <t>Voluntário Fictício 08</t>
        </is>
      </c>
      <c r="D12" s="15" t="inlineStr">
        <is>
          <t>Acolhimento Fictício</t>
        </is>
      </c>
      <c r="E12" s="15" t="inlineStr">
        <is>
          <t>Recepção Jardim Imaginário</t>
        </is>
      </c>
      <c r="F12" s="15" t="inlineStr">
        <is>
          <t>Alimentação</t>
        </is>
      </c>
      <c r="G12" s="15" t="inlineStr">
        <is>
          <t>Refeições de equipe fictícia.</t>
        </is>
      </c>
      <c r="H12" s="13" t="inlineStr">
        <is>
          <t>Sim</t>
        </is>
      </c>
      <c r="I12" s="13" t="inlineStr">
        <is>
          <t>refeição</t>
        </is>
      </c>
      <c r="J12" s="16" t="n">
        <v>5</v>
      </c>
      <c r="K12" s="17" t="n">
        <v>16</v>
      </c>
      <c r="L12" s="20">
        <f>IF($A12="","",IF(OR($J12="",$K12=""),"",IFERROR($J12*$K12,"")))</f>
        <v/>
      </c>
      <c r="M12" s="20">
        <f>IF($A12="","",IF($F12="","",IFERROR(VLOOKUP($F12,Premissas!$A$10:$B$15,2,FALSE),"")))</f>
        <v/>
      </c>
      <c r="N12" s="21">
        <f>IF($A12="","",IF($H12="Não","Conferir comprovante",IF(AND($F12&lt;&gt;"",$M12=""),"Tipo sem limite",IF(AND($L12&lt;&gt;"",$L12&gt;Premissas!$B$6),"Conferir limite geral",IF(AND($L12&lt;&gt;"",$M12&lt;&gt;"",$L12&gt;$M12),"Conferir limite do tipo",IF(AND($R12&lt;&gt;"",$L12&lt;&gt;"",$R12&gt;$L12),"Conferir valor aprovado",IF(AND(OR($O12="Em análise",$O12="Aguardando documentos"),$B12&lt;&gt;"",IFERROR(TODAY()-$B12,0)&gt;Premissas!$B$5),"Conferir prazo",IF(AND(OR($O12="Aprovado",$O12="Pago"),$R12=""),"Informar valor aprovado",IF(AND($O12="Pago",OR($S12="",$T12="")),"Informar dados de pagamento","Sem alerta")))))))))</f>
        <v/>
      </c>
      <c r="O12" s="13" t="inlineStr">
        <is>
          <t>Rascunho</t>
        </is>
      </c>
      <c r="P12" s="15" t="n"/>
      <c r="Q12" s="14" t="n"/>
      <c r="R12" s="17" t="n"/>
      <c r="S12" s="14" t="n"/>
      <c r="T12" s="13" t="n"/>
      <c r="U12" s="15" t="inlineStr">
        <is>
          <t>Solicitação ainda em preenchimento.</t>
        </is>
      </c>
    </row>
    <row r="13" ht="33" customHeight="1">
      <c r="A13" s="13" t="inlineStr">
        <is>
          <t>RF-2026-009</t>
        </is>
      </c>
      <c r="B13" s="14" t="n">
        <v>46271</v>
      </c>
      <c r="C13" s="15" t="inlineStr">
        <is>
          <t>Voluntária Fictícia 09</t>
        </is>
      </c>
      <c r="D13" s="15" t="inlineStr">
        <is>
          <t>Ensino Ilustrativo</t>
        </is>
      </c>
      <c r="E13" s="15" t="inlineStr">
        <is>
          <t>Seminário Ponte de Cartolina</t>
        </is>
      </c>
      <c r="F13" s="15" t="inlineStr">
        <is>
          <t>Material de apoio</t>
        </is>
      </c>
      <c r="G13" s="15" t="inlineStr">
        <is>
          <t>Conjunto de materiais de demonstração.</t>
        </is>
      </c>
      <c r="H13" s="13" t="inlineStr">
        <is>
          <t>Sim</t>
        </is>
      </c>
      <c r="I13" s="13" t="inlineStr">
        <is>
          <t>unidade</t>
        </is>
      </c>
      <c r="J13" s="16" t="n">
        <v>1</v>
      </c>
      <c r="K13" s="17" t="n">
        <v>310</v>
      </c>
      <c r="L13" s="18">
        <f>IF($A13="","",IF(OR($J13="",$K13=""),"",IFERROR($J13*$K13,"")))</f>
        <v/>
      </c>
      <c r="M13" s="18">
        <f>IF($A13="","",IF($F13="","",IFERROR(VLOOKUP($F13,Premissas!$A$10:$B$15,2,FALSE),"")))</f>
        <v/>
      </c>
      <c r="N13" s="19">
        <f>IF($A13="","",IF($H13="Não","Conferir comprovante",IF(AND($F13&lt;&gt;"",$M13=""),"Tipo sem limite",IF(AND($L13&lt;&gt;"",$L13&gt;Premissas!$B$6),"Conferir limite geral",IF(AND($L13&lt;&gt;"",$M13&lt;&gt;"",$L13&gt;$M13),"Conferir limite do tipo",IF(AND($R13&lt;&gt;"",$L13&lt;&gt;"",$R13&gt;$L13),"Conferir valor aprovado",IF(AND(OR($O13="Em análise",$O13="Aguardando documentos"),$B13&lt;&gt;"",IFERROR(TODAY()-$B13,0)&gt;Premissas!$B$5),"Conferir prazo",IF(AND(OR($O13="Aprovado",$O13="Pago"),$R13=""),"Informar valor aprovado",IF(AND($O13="Pago",OR($S13="",$T13="")),"Informar dados de pagamento","Sem alerta")))))))))</f>
        <v/>
      </c>
      <c r="O13" s="13" t="inlineStr">
        <is>
          <t>Em análise</t>
        </is>
      </c>
      <c r="P13" s="15" t="inlineStr">
        <is>
          <t>Responsável Fictícia Beta</t>
        </is>
      </c>
      <c r="Q13" s="14" t="n"/>
      <c r="R13" s="17" t="n"/>
      <c r="S13" s="14" t="n"/>
      <c r="T13" s="13" t="n"/>
      <c r="U13" s="15" t="inlineStr">
        <is>
          <t>Valor criado para testar o limite do tipo.</t>
        </is>
      </c>
    </row>
    <row r="14" ht="33" customHeight="1">
      <c r="A14" s="13" t="inlineStr">
        <is>
          <t>RF-2026-010</t>
        </is>
      </c>
      <c r="B14" s="14" t="n">
        <v>46273</v>
      </c>
      <c r="C14" s="15" t="inlineStr">
        <is>
          <t>Voluntário Fictício 10</t>
        </is>
      </c>
      <c r="D14" s="15" t="inlineStr">
        <is>
          <t>Ação Comunitária Simulada</t>
        </is>
      </c>
      <c r="E14" s="15" t="inlineStr">
        <is>
          <t>Encontro Bairro Cenográfico</t>
        </is>
      </c>
      <c r="F14" s="15" t="inlineStr">
        <is>
          <t>Pedágio e estacionamento</t>
        </is>
      </c>
      <c r="G14" s="15" t="inlineStr">
        <is>
          <t>Estacionamentos de atividade fictícia.</t>
        </is>
      </c>
      <c r="H14" s="13" t="inlineStr">
        <is>
          <t>Sim</t>
        </is>
      </c>
      <c r="I14" s="13" t="inlineStr">
        <is>
          <t>unidade</t>
        </is>
      </c>
      <c r="J14" s="16" t="n">
        <v>2</v>
      </c>
      <c r="K14" s="17" t="n">
        <v>30</v>
      </c>
      <c r="L14" s="20">
        <f>IF($A14="","",IF(OR($J14="",$K14=""),"",IFERROR($J14*$K14,"")))</f>
        <v/>
      </c>
      <c r="M14" s="20">
        <f>IF($A14="","",IF($F14="","",IFERROR(VLOOKUP($F14,Premissas!$A$10:$B$15,2,FALSE),"")))</f>
        <v/>
      </c>
      <c r="N14" s="21">
        <f>IF($A14="","",IF($H14="Não","Conferir comprovante",IF(AND($F14&lt;&gt;"",$M14=""),"Tipo sem limite",IF(AND($L14&lt;&gt;"",$L14&gt;Premissas!$B$6),"Conferir limite geral",IF(AND($L14&lt;&gt;"",$M14&lt;&gt;"",$L14&gt;$M14),"Conferir limite do tipo",IF(AND($R14&lt;&gt;"",$L14&lt;&gt;"",$R14&gt;$L14),"Conferir valor aprovado",IF(AND(OR($O14="Em análise",$O14="Aguardando documentos"),$B14&lt;&gt;"",IFERROR(TODAY()-$B14,0)&gt;Premissas!$B$5),"Conferir prazo",IF(AND(OR($O14="Aprovado",$O14="Pago"),$R14=""),"Informar valor aprovado",IF(AND($O14="Pago",OR($S14="",$T14="")),"Informar dados de pagamento","Sem alerta")))))))))</f>
        <v/>
      </c>
      <c r="O14" s="13" t="inlineStr">
        <is>
          <t>Pago</t>
        </is>
      </c>
      <c r="P14" s="15" t="inlineStr">
        <is>
          <t>Responsável Fictício Alfa</t>
        </is>
      </c>
      <c r="Q14" s="14" t="n">
        <v>46274</v>
      </c>
      <c r="R14" s="17" t="n">
        <v>60</v>
      </c>
      <c r="S14" s="14" t="n">
        <v>46275</v>
      </c>
      <c r="T14" s="13" t="inlineStr">
        <is>
          <t>Dinheiro</t>
        </is>
      </c>
      <c r="U14" s="15" t="inlineStr">
        <is>
          <t>Exemplo fictício pago e conferido.</t>
        </is>
      </c>
    </row>
    <row r="15" ht="33" customHeight="1">
      <c r="A15" s="13" t="n"/>
      <c r="B15" s="14" t="n"/>
      <c r="C15" s="15" t="n"/>
      <c r="D15" s="15" t="n"/>
      <c r="E15" s="15" t="n"/>
      <c r="F15" s="15" t="n"/>
      <c r="G15" s="15" t="n"/>
      <c r="H15" s="13" t="n"/>
      <c r="I15" s="13" t="n"/>
      <c r="J15" s="16" t="n"/>
      <c r="K15" s="17" t="n"/>
      <c r="L15" s="18">
        <f>IF($A15="","",IF(OR($J15="",$K15=""),"",IFERROR($J15*$K15,"")))</f>
        <v/>
      </c>
      <c r="M15" s="18">
        <f>IF($A15="","",IF($F15="","",IFERROR(VLOOKUP($F15,Premissas!$A$10:$B$15,2,FALSE),"")))</f>
        <v/>
      </c>
      <c r="N15" s="19">
        <f>IF($A15="","",IF($H15="Não","Conferir comprovante",IF(AND($F15&lt;&gt;"",$M15=""),"Tipo sem limite",IF(AND($L15&lt;&gt;"",$L15&gt;Premissas!$B$6),"Conferir limite geral",IF(AND($L15&lt;&gt;"",$M15&lt;&gt;"",$L15&gt;$M15),"Conferir limite do tipo",IF(AND($R15&lt;&gt;"",$L15&lt;&gt;"",$R15&gt;$L15),"Conferir valor aprovado",IF(AND(OR($O15="Em análise",$O15="Aguardando documentos"),$B15&lt;&gt;"",IFERROR(TODAY()-$B15,0)&gt;Premissas!$B$5),"Conferir prazo",IF(AND(OR($O15="Aprovado",$O15="Pago"),$R15=""),"Informar valor aprovado",IF(AND($O15="Pago",OR($S15="",$T15="")),"Informar dados de pagamento","Sem alerta")))))))))</f>
        <v/>
      </c>
      <c r="O15" s="13" t="n"/>
      <c r="P15" s="15" t="n"/>
      <c r="Q15" s="14" t="n"/>
      <c r="R15" s="17" t="n"/>
      <c r="S15" s="14" t="n"/>
      <c r="T15" s="13" t="n"/>
      <c r="U15" s="15" t="n"/>
    </row>
    <row r="16" ht="33" customHeight="1">
      <c r="A16" s="13" t="n"/>
      <c r="B16" s="14" t="n"/>
      <c r="C16" s="15" t="n"/>
      <c r="D16" s="15" t="n"/>
      <c r="E16" s="15" t="n"/>
      <c r="F16" s="15" t="n"/>
      <c r="G16" s="15" t="n"/>
      <c r="H16" s="13" t="n"/>
      <c r="I16" s="13" t="n"/>
      <c r="J16" s="16" t="n"/>
      <c r="K16" s="17" t="n"/>
      <c r="L16" s="20">
        <f>IF($A16="","",IF(OR($J16="",$K16=""),"",IFERROR($J16*$K16,"")))</f>
        <v/>
      </c>
      <c r="M16" s="20">
        <f>IF($A16="","",IF($F16="","",IFERROR(VLOOKUP($F16,Premissas!$A$10:$B$15,2,FALSE),"")))</f>
        <v/>
      </c>
      <c r="N16" s="21">
        <f>IF($A16="","",IF($H16="Não","Conferir comprovante",IF(AND($F16&lt;&gt;"",$M16=""),"Tipo sem limite",IF(AND($L16&lt;&gt;"",$L16&gt;Premissas!$B$6),"Conferir limite geral",IF(AND($L16&lt;&gt;"",$M16&lt;&gt;"",$L16&gt;$M16),"Conferir limite do tipo",IF(AND($R16&lt;&gt;"",$L16&lt;&gt;"",$R16&gt;$L16),"Conferir valor aprovado",IF(AND(OR($O16="Em análise",$O16="Aguardando documentos"),$B16&lt;&gt;"",IFERROR(TODAY()-$B16,0)&gt;Premissas!$B$5),"Conferir prazo",IF(AND(OR($O16="Aprovado",$O16="Pago"),$R16=""),"Informar valor aprovado",IF(AND($O16="Pago",OR($S16="",$T16="")),"Informar dados de pagamento","Sem alerta")))))))))</f>
        <v/>
      </c>
      <c r="O16" s="13" t="n"/>
      <c r="P16" s="15" t="n"/>
      <c r="Q16" s="14" t="n"/>
      <c r="R16" s="17" t="n"/>
      <c r="S16" s="14" t="n"/>
      <c r="T16" s="13" t="n"/>
      <c r="U16" s="15" t="n"/>
    </row>
    <row r="17" ht="33" customHeight="1">
      <c r="A17" s="13" t="n"/>
      <c r="B17" s="14" t="n"/>
      <c r="C17" s="15" t="n"/>
      <c r="D17" s="15" t="n"/>
      <c r="E17" s="15" t="n"/>
      <c r="F17" s="15" t="n"/>
      <c r="G17" s="15" t="n"/>
      <c r="H17" s="13" t="n"/>
      <c r="I17" s="13" t="n"/>
      <c r="J17" s="16" t="n"/>
      <c r="K17" s="17" t="n"/>
      <c r="L17" s="18">
        <f>IF($A17="","",IF(OR($J17="",$K17=""),"",IFERROR($J17*$K17,"")))</f>
        <v/>
      </c>
      <c r="M17" s="18">
        <f>IF($A17="","",IF($F17="","",IFERROR(VLOOKUP($F17,Premissas!$A$10:$B$15,2,FALSE),"")))</f>
        <v/>
      </c>
      <c r="N17" s="19">
        <f>IF($A17="","",IF($H17="Não","Conferir comprovante",IF(AND($F17&lt;&gt;"",$M17=""),"Tipo sem limite",IF(AND($L17&lt;&gt;"",$L17&gt;Premissas!$B$6),"Conferir limite geral",IF(AND($L17&lt;&gt;"",$M17&lt;&gt;"",$L17&gt;$M17),"Conferir limite do tipo",IF(AND($R17&lt;&gt;"",$L17&lt;&gt;"",$R17&gt;$L17),"Conferir valor aprovado",IF(AND(OR($O17="Em análise",$O17="Aguardando documentos"),$B17&lt;&gt;"",IFERROR(TODAY()-$B17,0)&gt;Premissas!$B$5),"Conferir prazo",IF(AND(OR($O17="Aprovado",$O17="Pago"),$R17=""),"Informar valor aprovado",IF(AND($O17="Pago",OR($S17="",$T17="")),"Informar dados de pagamento","Sem alerta")))))))))</f>
        <v/>
      </c>
      <c r="O17" s="13" t="n"/>
      <c r="P17" s="15" t="n"/>
      <c r="Q17" s="14" t="n"/>
      <c r="R17" s="17" t="n"/>
      <c r="S17" s="14" t="n"/>
      <c r="T17" s="13" t="n"/>
      <c r="U17" s="15" t="n"/>
    </row>
    <row r="18" ht="33" customHeight="1">
      <c r="A18" s="13" t="n"/>
      <c r="B18" s="14" t="n"/>
      <c r="C18" s="15" t="n"/>
      <c r="D18" s="15" t="n"/>
      <c r="E18" s="15" t="n"/>
      <c r="F18" s="15" t="n"/>
      <c r="G18" s="15" t="n"/>
      <c r="H18" s="13" t="n"/>
      <c r="I18" s="13" t="n"/>
      <c r="J18" s="16" t="n"/>
      <c r="K18" s="17" t="n"/>
      <c r="L18" s="20">
        <f>IF($A18="","",IF(OR($J18="",$K18=""),"",IFERROR($J18*$K18,"")))</f>
        <v/>
      </c>
      <c r="M18" s="20">
        <f>IF($A18="","",IF($F18="","",IFERROR(VLOOKUP($F18,Premissas!$A$10:$B$15,2,FALSE),"")))</f>
        <v/>
      </c>
      <c r="N18" s="21">
        <f>IF($A18="","",IF($H18="Não","Conferir comprovante",IF(AND($F18&lt;&gt;"",$M18=""),"Tipo sem limite",IF(AND($L18&lt;&gt;"",$L18&gt;Premissas!$B$6),"Conferir limite geral",IF(AND($L18&lt;&gt;"",$M18&lt;&gt;"",$L18&gt;$M18),"Conferir limite do tipo",IF(AND($R18&lt;&gt;"",$L18&lt;&gt;"",$R18&gt;$L18),"Conferir valor aprovado",IF(AND(OR($O18="Em análise",$O18="Aguardando documentos"),$B18&lt;&gt;"",IFERROR(TODAY()-$B18,0)&gt;Premissas!$B$5),"Conferir prazo",IF(AND(OR($O18="Aprovado",$O18="Pago"),$R18=""),"Informar valor aprovado",IF(AND($O18="Pago",OR($S18="",$T18="")),"Informar dados de pagamento","Sem alerta")))))))))</f>
        <v/>
      </c>
      <c r="O18" s="13" t="n"/>
      <c r="P18" s="15" t="n"/>
      <c r="Q18" s="14" t="n"/>
      <c r="R18" s="17" t="n"/>
      <c r="S18" s="14" t="n"/>
      <c r="T18" s="13" t="n"/>
      <c r="U18" s="15" t="n"/>
    </row>
    <row r="19" ht="33" customHeight="1">
      <c r="A19" s="13" t="n"/>
      <c r="B19" s="14" t="n"/>
      <c r="C19" s="15" t="n"/>
      <c r="D19" s="15" t="n"/>
      <c r="E19" s="15" t="n"/>
      <c r="F19" s="15" t="n"/>
      <c r="G19" s="15" t="n"/>
      <c r="H19" s="13" t="n"/>
      <c r="I19" s="13" t="n"/>
      <c r="J19" s="16" t="n"/>
      <c r="K19" s="17" t="n"/>
      <c r="L19" s="18">
        <f>IF($A19="","",IF(OR($J19="",$K19=""),"",IFERROR($J19*$K19,"")))</f>
        <v/>
      </c>
      <c r="M19" s="18">
        <f>IF($A19="","",IF($F19="","",IFERROR(VLOOKUP($F19,Premissas!$A$10:$B$15,2,FALSE),"")))</f>
        <v/>
      </c>
      <c r="N19" s="19">
        <f>IF($A19="","",IF($H19="Não","Conferir comprovante",IF(AND($F19&lt;&gt;"",$M19=""),"Tipo sem limite",IF(AND($L19&lt;&gt;"",$L19&gt;Premissas!$B$6),"Conferir limite geral",IF(AND($L19&lt;&gt;"",$M19&lt;&gt;"",$L19&gt;$M19),"Conferir limite do tipo",IF(AND($R19&lt;&gt;"",$L19&lt;&gt;"",$R19&gt;$L19),"Conferir valor aprovado",IF(AND(OR($O19="Em análise",$O19="Aguardando documentos"),$B19&lt;&gt;"",IFERROR(TODAY()-$B19,0)&gt;Premissas!$B$5),"Conferir prazo",IF(AND(OR($O19="Aprovado",$O19="Pago"),$R19=""),"Informar valor aprovado",IF(AND($O19="Pago",OR($S19="",$T19="")),"Informar dados de pagamento","Sem alerta")))))))))</f>
        <v/>
      </c>
      <c r="O19" s="13" t="n"/>
      <c r="P19" s="15" t="n"/>
      <c r="Q19" s="14" t="n"/>
      <c r="R19" s="17" t="n"/>
      <c r="S19" s="14" t="n"/>
      <c r="T19" s="13" t="n"/>
      <c r="U19" s="15" t="n"/>
    </row>
    <row r="20" ht="33" customHeight="1">
      <c r="A20" s="13" t="n"/>
      <c r="B20" s="14" t="n"/>
      <c r="C20" s="15" t="n"/>
      <c r="D20" s="15" t="n"/>
      <c r="E20" s="15" t="n"/>
      <c r="F20" s="15" t="n"/>
      <c r="G20" s="15" t="n"/>
      <c r="H20" s="13" t="n"/>
      <c r="I20" s="13" t="n"/>
      <c r="J20" s="16" t="n"/>
      <c r="K20" s="17" t="n"/>
      <c r="L20" s="20">
        <f>IF($A20="","",IF(OR($J20="",$K20=""),"",IFERROR($J20*$K20,"")))</f>
        <v/>
      </c>
      <c r="M20" s="20">
        <f>IF($A20="","",IF($F20="","",IFERROR(VLOOKUP($F20,Premissas!$A$10:$B$15,2,FALSE),"")))</f>
        <v/>
      </c>
      <c r="N20" s="21">
        <f>IF($A20="","",IF($H20="Não","Conferir comprovante",IF(AND($F20&lt;&gt;"",$M20=""),"Tipo sem limite",IF(AND($L20&lt;&gt;"",$L20&gt;Premissas!$B$6),"Conferir limite geral",IF(AND($L20&lt;&gt;"",$M20&lt;&gt;"",$L20&gt;$M20),"Conferir limite do tipo",IF(AND($R20&lt;&gt;"",$L20&lt;&gt;"",$R20&gt;$L20),"Conferir valor aprovado",IF(AND(OR($O20="Em análise",$O20="Aguardando documentos"),$B20&lt;&gt;"",IFERROR(TODAY()-$B20,0)&gt;Premissas!$B$5),"Conferir prazo",IF(AND(OR($O20="Aprovado",$O20="Pago"),$R20=""),"Informar valor aprovado",IF(AND($O20="Pago",OR($S20="",$T20="")),"Informar dados de pagamento","Sem alerta")))))))))</f>
        <v/>
      </c>
      <c r="O20" s="13" t="n"/>
      <c r="P20" s="15" t="n"/>
      <c r="Q20" s="14" t="n"/>
      <c r="R20" s="17" t="n"/>
      <c r="S20" s="14" t="n"/>
      <c r="T20" s="13" t="n"/>
      <c r="U20" s="15" t="n"/>
    </row>
    <row r="21" ht="33" customHeight="1">
      <c r="A21" s="13" t="n"/>
      <c r="B21" s="14" t="n"/>
      <c r="C21" s="15" t="n"/>
      <c r="D21" s="15" t="n"/>
      <c r="E21" s="15" t="n"/>
      <c r="F21" s="15" t="n"/>
      <c r="G21" s="15" t="n"/>
      <c r="H21" s="13" t="n"/>
      <c r="I21" s="13" t="n"/>
      <c r="J21" s="16" t="n"/>
      <c r="K21" s="17" t="n"/>
      <c r="L21" s="18">
        <f>IF($A21="","",IF(OR($J21="",$K21=""),"",IFERROR($J21*$K21,"")))</f>
        <v/>
      </c>
      <c r="M21" s="18">
        <f>IF($A21="","",IF($F21="","",IFERROR(VLOOKUP($F21,Premissas!$A$10:$B$15,2,FALSE),"")))</f>
        <v/>
      </c>
      <c r="N21" s="19">
        <f>IF($A21="","",IF($H21="Não","Conferir comprovante",IF(AND($F21&lt;&gt;"",$M21=""),"Tipo sem limite",IF(AND($L21&lt;&gt;"",$L21&gt;Premissas!$B$6),"Conferir limite geral",IF(AND($L21&lt;&gt;"",$M21&lt;&gt;"",$L21&gt;$M21),"Conferir limite do tipo",IF(AND($R21&lt;&gt;"",$L21&lt;&gt;"",$R21&gt;$L21),"Conferir valor aprovado",IF(AND(OR($O21="Em análise",$O21="Aguardando documentos"),$B21&lt;&gt;"",IFERROR(TODAY()-$B21,0)&gt;Premissas!$B$5),"Conferir prazo",IF(AND(OR($O21="Aprovado",$O21="Pago"),$R21=""),"Informar valor aprovado",IF(AND($O21="Pago",OR($S21="",$T21="")),"Informar dados de pagamento","Sem alerta")))))))))</f>
        <v/>
      </c>
      <c r="O21" s="13" t="n"/>
      <c r="P21" s="15" t="n"/>
      <c r="Q21" s="14" t="n"/>
      <c r="R21" s="17" t="n"/>
      <c r="S21" s="14" t="n"/>
      <c r="T21" s="13" t="n"/>
      <c r="U21" s="15" t="n"/>
    </row>
    <row r="22" ht="33" customHeight="1">
      <c r="A22" s="13" t="n"/>
      <c r="B22" s="14" t="n"/>
      <c r="C22" s="15" t="n"/>
      <c r="D22" s="15" t="n"/>
      <c r="E22" s="15" t="n"/>
      <c r="F22" s="15" t="n"/>
      <c r="G22" s="15" t="n"/>
      <c r="H22" s="13" t="n"/>
      <c r="I22" s="13" t="n"/>
      <c r="J22" s="16" t="n"/>
      <c r="K22" s="17" t="n"/>
      <c r="L22" s="20">
        <f>IF($A22="","",IF(OR($J22="",$K22=""),"",IFERROR($J22*$K22,"")))</f>
        <v/>
      </c>
      <c r="M22" s="20">
        <f>IF($A22="","",IF($F22="","",IFERROR(VLOOKUP($F22,Premissas!$A$10:$B$15,2,FALSE),"")))</f>
        <v/>
      </c>
      <c r="N22" s="21">
        <f>IF($A22="","",IF($H22="Não","Conferir comprovante",IF(AND($F22&lt;&gt;"",$M22=""),"Tipo sem limite",IF(AND($L22&lt;&gt;"",$L22&gt;Premissas!$B$6),"Conferir limite geral",IF(AND($L22&lt;&gt;"",$M22&lt;&gt;"",$L22&gt;$M22),"Conferir limite do tipo",IF(AND($R22&lt;&gt;"",$L22&lt;&gt;"",$R22&gt;$L22),"Conferir valor aprovado",IF(AND(OR($O22="Em análise",$O22="Aguardando documentos"),$B22&lt;&gt;"",IFERROR(TODAY()-$B22,0)&gt;Premissas!$B$5),"Conferir prazo",IF(AND(OR($O22="Aprovado",$O22="Pago"),$R22=""),"Informar valor aprovado",IF(AND($O22="Pago",OR($S22="",$T22="")),"Informar dados de pagamento","Sem alerta")))))))))</f>
        <v/>
      </c>
      <c r="O22" s="13" t="n"/>
      <c r="P22" s="15" t="n"/>
      <c r="Q22" s="14" t="n"/>
      <c r="R22" s="17" t="n"/>
      <c r="S22" s="14" t="n"/>
      <c r="T22" s="13" t="n"/>
      <c r="U22" s="15" t="n"/>
    </row>
    <row r="23" ht="33" customHeight="1">
      <c r="A23" s="13" t="n"/>
      <c r="B23" s="14" t="n"/>
      <c r="C23" s="15" t="n"/>
      <c r="D23" s="15" t="n"/>
      <c r="E23" s="15" t="n"/>
      <c r="F23" s="15" t="n"/>
      <c r="G23" s="15" t="n"/>
      <c r="H23" s="13" t="n"/>
      <c r="I23" s="13" t="n"/>
      <c r="J23" s="16" t="n"/>
      <c r="K23" s="17" t="n"/>
      <c r="L23" s="18">
        <f>IF($A23="","",IF(OR($J23="",$K23=""),"",IFERROR($J23*$K23,"")))</f>
        <v/>
      </c>
      <c r="M23" s="18">
        <f>IF($A23="","",IF($F23="","",IFERROR(VLOOKUP($F23,Premissas!$A$10:$B$15,2,FALSE),"")))</f>
        <v/>
      </c>
      <c r="N23" s="19">
        <f>IF($A23="","",IF($H23="Não","Conferir comprovante",IF(AND($F23&lt;&gt;"",$M23=""),"Tipo sem limite",IF(AND($L23&lt;&gt;"",$L23&gt;Premissas!$B$6),"Conferir limite geral",IF(AND($L23&lt;&gt;"",$M23&lt;&gt;"",$L23&gt;$M23),"Conferir limite do tipo",IF(AND($R23&lt;&gt;"",$L23&lt;&gt;"",$R23&gt;$L23),"Conferir valor aprovado",IF(AND(OR($O23="Em análise",$O23="Aguardando documentos"),$B23&lt;&gt;"",IFERROR(TODAY()-$B23,0)&gt;Premissas!$B$5),"Conferir prazo",IF(AND(OR($O23="Aprovado",$O23="Pago"),$R23=""),"Informar valor aprovado",IF(AND($O23="Pago",OR($S23="",$T23="")),"Informar dados de pagamento","Sem alerta")))))))))</f>
        <v/>
      </c>
      <c r="O23" s="13" t="n"/>
      <c r="P23" s="15" t="n"/>
      <c r="Q23" s="14" t="n"/>
      <c r="R23" s="17" t="n"/>
      <c r="S23" s="14" t="n"/>
      <c r="T23" s="13" t="n"/>
      <c r="U23" s="15" t="n"/>
    </row>
    <row r="24" ht="33" customHeight="1">
      <c r="A24" s="13" t="n"/>
      <c r="B24" s="14" t="n"/>
      <c r="C24" s="15" t="n"/>
      <c r="D24" s="15" t="n"/>
      <c r="E24" s="15" t="n"/>
      <c r="F24" s="15" t="n"/>
      <c r="G24" s="15" t="n"/>
      <c r="H24" s="13" t="n"/>
      <c r="I24" s="13" t="n"/>
      <c r="J24" s="16" t="n"/>
      <c r="K24" s="17" t="n"/>
      <c r="L24" s="20">
        <f>IF($A24="","",IF(OR($J24="",$K24=""),"",IFERROR($J24*$K24,"")))</f>
        <v/>
      </c>
      <c r="M24" s="20">
        <f>IF($A24="","",IF($F24="","",IFERROR(VLOOKUP($F24,Premissas!$A$10:$B$15,2,FALSE),"")))</f>
        <v/>
      </c>
      <c r="N24" s="21">
        <f>IF($A24="","",IF($H24="Não","Conferir comprovante",IF(AND($F24&lt;&gt;"",$M24=""),"Tipo sem limite",IF(AND($L24&lt;&gt;"",$L24&gt;Premissas!$B$6),"Conferir limite geral",IF(AND($L24&lt;&gt;"",$M24&lt;&gt;"",$L24&gt;$M24),"Conferir limite do tipo",IF(AND($R24&lt;&gt;"",$L24&lt;&gt;"",$R24&gt;$L24),"Conferir valor aprovado",IF(AND(OR($O24="Em análise",$O24="Aguardando documentos"),$B24&lt;&gt;"",IFERROR(TODAY()-$B24,0)&gt;Premissas!$B$5),"Conferir prazo",IF(AND(OR($O24="Aprovado",$O24="Pago"),$R24=""),"Informar valor aprovado",IF(AND($O24="Pago",OR($S24="",$T24="")),"Informar dados de pagamento","Sem alerta")))))))))</f>
        <v/>
      </c>
      <c r="O24" s="13" t="n"/>
      <c r="P24" s="15" t="n"/>
      <c r="Q24" s="14" t="n"/>
      <c r="R24" s="17" t="n"/>
      <c r="S24" s="14" t="n"/>
      <c r="T24" s="13" t="n"/>
      <c r="U24" s="15" t="n"/>
    </row>
    <row r="25" ht="33" customHeight="1">
      <c r="A25" s="13" t="n"/>
      <c r="B25" s="14" t="n"/>
      <c r="C25" s="15" t="n"/>
      <c r="D25" s="15" t="n"/>
      <c r="E25" s="15" t="n"/>
      <c r="F25" s="15" t="n"/>
      <c r="G25" s="15" t="n"/>
      <c r="H25" s="13" t="n"/>
      <c r="I25" s="13" t="n"/>
      <c r="J25" s="16" t="n"/>
      <c r="K25" s="17" t="n"/>
      <c r="L25" s="18">
        <f>IF($A25="","",IF(OR($J25="",$K25=""),"",IFERROR($J25*$K25,"")))</f>
        <v/>
      </c>
      <c r="M25" s="18">
        <f>IF($A25="","",IF($F25="","",IFERROR(VLOOKUP($F25,Premissas!$A$10:$B$15,2,FALSE),"")))</f>
        <v/>
      </c>
      <c r="N25" s="19">
        <f>IF($A25="","",IF($H25="Não","Conferir comprovante",IF(AND($F25&lt;&gt;"",$M25=""),"Tipo sem limite",IF(AND($L25&lt;&gt;"",$L25&gt;Premissas!$B$6),"Conferir limite geral",IF(AND($L25&lt;&gt;"",$M25&lt;&gt;"",$L25&gt;$M25),"Conferir limite do tipo",IF(AND($R25&lt;&gt;"",$L25&lt;&gt;"",$R25&gt;$L25),"Conferir valor aprovado",IF(AND(OR($O25="Em análise",$O25="Aguardando documentos"),$B25&lt;&gt;"",IFERROR(TODAY()-$B25,0)&gt;Premissas!$B$5),"Conferir prazo",IF(AND(OR($O25="Aprovado",$O25="Pago"),$R25=""),"Informar valor aprovado",IF(AND($O25="Pago",OR($S25="",$T25="")),"Informar dados de pagamento","Sem alerta")))))))))</f>
        <v/>
      </c>
      <c r="O25" s="13" t="n"/>
      <c r="P25" s="15" t="n"/>
      <c r="Q25" s="14" t="n"/>
      <c r="R25" s="17" t="n"/>
      <c r="S25" s="14" t="n"/>
      <c r="T25" s="13" t="n"/>
      <c r="U25" s="15" t="n"/>
    </row>
    <row r="26" ht="33" customHeight="1">
      <c r="A26" s="13" t="n"/>
      <c r="B26" s="14" t="n"/>
      <c r="C26" s="15" t="n"/>
      <c r="D26" s="15" t="n"/>
      <c r="E26" s="15" t="n"/>
      <c r="F26" s="15" t="n"/>
      <c r="G26" s="15" t="n"/>
      <c r="H26" s="13" t="n"/>
      <c r="I26" s="13" t="n"/>
      <c r="J26" s="16" t="n"/>
      <c r="K26" s="17" t="n"/>
      <c r="L26" s="20">
        <f>IF($A26="","",IF(OR($J26="",$K26=""),"",IFERROR($J26*$K26,"")))</f>
        <v/>
      </c>
      <c r="M26" s="20">
        <f>IF($A26="","",IF($F26="","",IFERROR(VLOOKUP($F26,Premissas!$A$10:$B$15,2,FALSE),"")))</f>
        <v/>
      </c>
      <c r="N26" s="21">
        <f>IF($A26="","",IF($H26="Não","Conferir comprovante",IF(AND($F26&lt;&gt;"",$M26=""),"Tipo sem limite",IF(AND($L26&lt;&gt;"",$L26&gt;Premissas!$B$6),"Conferir limite geral",IF(AND($L26&lt;&gt;"",$M26&lt;&gt;"",$L26&gt;$M26),"Conferir limite do tipo",IF(AND($R26&lt;&gt;"",$L26&lt;&gt;"",$R26&gt;$L26),"Conferir valor aprovado",IF(AND(OR($O26="Em análise",$O26="Aguardando documentos"),$B26&lt;&gt;"",IFERROR(TODAY()-$B26,0)&gt;Premissas!$B$5),"Conferir prazo",IF(AND(OR($O26="Aprovado",$O26="Pago"),$R26=""),"Informar valor aprovado",IF(AND($O26="Pago",OR($S26="",$T26="")),"Informar dados de pagamento","Sem alerta")))))))))</f>
        <v/>
      </c>
      <c r="O26" s="13" t="n"/>
      <c r="P26" s="15" t="n"/>
      <c r="Q26" s="14" t="n"/>
      <c r="R26" s="17" t="n"/>
      <c r="S26" s="14" t="n"/>
      <c r="T26" s="13" t="n"/>
      <c r="U26" s="15" t="n"/>
    </row>
    <row r="27" ht="33" customHeight="1">
      <c r="A27" s="13" t="n"/>
      <c r="B27" s="14" t="n"/>
      <c r="C27" s="15" t="n"/>
      <c r="D27" s="15" t="n"/>
      <c r="E27" s="15" t="n"/>
      <c r="F27" s="15" t="n"/>
      <c r="G27" s="15" t="n"/>
      <c r="H27" s="13" t="n"/>
      <c r="I27" s="13" t="n"/>
      <c r="J27" s="16" t="n"/>
      <c r="K27" s="17" t="n"/>
      <c r="L27" s="18">
        <f>IF($A27="","",IF(OR($J27="",$K27=""),"",IFERROR($J27*$K27,"")))</f>
        <v/>
      </c>
      <c r="M27" s="18">
        <f>IF($A27="","",IF($F27="","",IFERROR(VLOOKUP($F27,Premissas!$A$10:$B$15,2,FALSE),"")))</f>
        <v/>
      </c>
      <c r="N27" s="19">
        <f>IF($A27="","",IF($H27="Não","Conferir comprovante",IF(AND($F27&lt;&gt;"",$M27=""),"Tipo sem limite",IF(AND($L27&lt;&gt;"",$L27&gt;Premissas!$B$6),"Conferir limite geral",IF(AND($L27&lt;&gt;"",$M27&lt;&gt;"",$L27&gt;$M27),"Conferir limite do tipo",IF(AND($R27&lt;&gt;"",$L27&lt;&gt;"",$R27&gt;$L27),"Conferir valor aprovado",IF(AND(OR($O27="Em análise",$O27="Aguardando documentos"),$B27&lt;&gt;"",IFERROR(TODAY()-$B27,0)&gt;Premissas!$B$5),"Conferir prazo",IF(AND(OR($O27="Aprovado",$O27="Pago"),$R27=""),"Informar valor aprovado",IF(AND($O27="Pago",OR($S27="",$T27="")),"Informar dados de pagamento","Sem alerta")))))))))</f>
        <v/>
      </c>
      <c r="O27" s="13" t="n"/>
      <c r="P27" s="15" t="n"/>
      <c r="Q27" s="14" t="n"/>
      <c r="R27" s="17" t="n"/>
      <c r="S27" s="14" t="n"/>
      <c r="T27" s="13" t="n"/>
      <c r="U27" s="15" t="n"/>
    </row>
    <row r="28" ht="33" customHeight="1">
      <c r="A28" s="13" t="n"/>
      <c r="B28" s="14" t="n"/>
      <c r="C28" s="15" t="n"/>
      <c r="D28" s="15" t="n"/>
      <c r="E28" s="15" t="n"/>
      <c r="F28" s="15" t="n"/>
      <c r="G28" s="15" t="n"/>
      <c r="H28" s="13" t="n"/>
      <c r="I28" s="13" t="n"/>
      <c r="J28" s="16" t="n"/>
      <c r="K28" s="17" t="n"/>
      <c r="L28" s="20">
        <f>IF($A28="","",IF(OR($J28="",$K28=""),"",IFERROR($J28*$K28,"")))</f>
        <v/>
      </c>
      <c r="M28" s="20">
        <f>IF($A28="","",IF($F28="","",IFERROR(VLOOKUP($F28,Premissas!$A$10:$B$15,2,FALSE),"")))</f>
        <v/>
      </c>
      <c r="N28" s="21">
        <f>IF($A28="","",IF($H28="Não","Conferir comprovante",IF(AND($F28&lt;&gt;"",$M28=""),"Tipo sem limite",IF(AND($L28&lt;&gt;"",$L28&gt;Premissas!$B$6),"Conferir limite geral",IF(AND($L28&lt;&gt;"",$M28&lt;&gt;"",$L28&gt;$M28),"Conferir limite do tipo",IF(AND($R28&lt;&gt;"",$L28&lt;&gt;"",$R28&gt;$L28),"Conferir valor aprovado",IF(AND(OR($O28="Em análise",$O28="Aguardando documentos"),$B28&lt;&gt;"",IFERROR(TODAY()-$B28,0)&gt;Premissas!$B$5),"Conferir prazo",IF(AND(OR($O28="Aprovado",$O28="Pago"),$R28=""),"Informar valor aprovado",IF(AND($O28="Pago",OR($S28="",$T28="")),"Informar dados de pagamento","Sem alerta")))))))))</f>
        <v/>
      </c>
      <c r="O28" s="13" t="n"/>
      <c r="P28" s="15" t="n"/>
      <c r="Q28" s="14" t="n"/>
      <c r="R28" s="17" t="n"/>
      <c r="S28" s="14" t="n"/>
      <c r="T28" s="13" t="n"/>
      <c r="U28" s="15" t="n"/>
    </row>
    <row r="29" ht="33" customHeight="1">
      <c r="A29" s="13" t="n"/>
      <c r="B29" s="14" t="n"/>
      <c r="C29" s="15" t="n"/>
      <c r="D29" s="15" t="n"/>
      <c r="E29" s="15" t="n"/>
      <c r="F29" s="15" t="n"/>
      <c r="G29" s="15" t="n"/>
      <c r="H29" s="13" t="n"/>
      <c r="I29" s="13" t="n"/>
      <c r="J29" s="16" t="n"/>
      <c r="K29" s="17" t="n"/>
      <c r="L29" s="18">
        <f>IF($A29="","",IF(OR($J29="",$K29=""),"",IFERROR($J29*$K29,"")))</f>
        <v/>
      </c>
      <c r="M29" s="18">
        <f>IF($A29="","",IF($F29="","",IFERROR(VLOOKUP($F29,Premissas!$A$10:$B$15,2,FALSE),"")))</f>
        <v/>
      </c>
      <c r="N29" s="19">
        <f>IF($A29="","",IF($H29="Não","Conferir comprovante",IF(AND($F29&lt;&gt;"",$M29=""),"Tipo sem limite",IF(AND($L29&lt;&gt;"",$L29&gt;Premissas!$B$6),"Conferir limite geral",IF(AND($L29&lt;&gt;"",$M29&lt;&gt;"",$L29&gt;$M29),"Conferir limite do tipo",IF(AND($R29&lt;&gt;"",$L29&lt;&gt;"",$R29&gt;$L29),"Conferir valor aprovado",IF(AND(OR($O29="Em análise",$O29="Aguardando documentos"),$B29&lt;&gt;"",IFERROR(TODAY()-$B29,0)&gt;Premissas!$B$5),"Conferir prazo",IF(AND(OR($O29="Aprovado",$O29="Pago"),$R29=""),"Informar valor aprovado",IF(AND($O29="Pago",OR($S29="",$T29="")),"Informar dados de pagamento","Sem alerta")))))))))</f>
        <v/>
      </c>
      <c r="O29" s="13" t="n"/>
      <c r="P29" s="15" t="n"/>
      <c r="Q29" s="14" t="n"/>
      <c r="R29" s="17" t="n"/>
      <c r="S29" s="14" t="n"/>
      <c r="T29" s="13" t="n"/>
      <c r="U29" s="15" t="n"/>
    </row>
    <row r="30" ht="33" customHeight="1">
      <c r="A30" s="13" t="n"/>
      <c r="B30" s="14" t="n"/>
      <c r="C30" s="15" t="n"/>
      <c r="D30" s="15" t="n"/>
      <c r="E30" s="15" t="n"/>
      <c r="F30" s="15" t="n"/>
      <c r="G30" s="15" t="n"/>
      <c r="H30" s="13" t="n"/>
      <c r="I30" s="13" t="n"/>
      <c r="J30" s="16" t="n"/>
      <c r="K30" s="17" t="n"/>
      <c r="L30" s="20">
        <f>IF($A30="","",IF(OR($J30="",$K30=""),"",IFERROR($J30*$K30,"")))</f>
        <v/>
      </c>
      <c r="M30" s="20">
        <f>IF($A30="","",IF($F30="","",IFERROR(VLOOKUP($F30,Premissas!$A$10:$B$15,2,FALSE),"")))</f>
        <v/>
      </c>
      <c r="N30" s="21">
        <f>IF($A30="","",IF($H30="Não","Conferir comprovante",IF(AND($F30&lt;&gt;"",$M30=""),"Tipo sem limite",IF(AND($L30&lt;&gt;"",$L30&gt;Premissas!$B$6),"Conferir limite geral",IF(AND($L30&lt;&gt;"",$M30&lt;&gt;"",$L30&gt;$M30),"Conferir limite do tipo",IF(AND($R30&lt;&gt;"",$L30&lt;&gt;"",$R30&gt;$L30),"Conferir valor aprovado",IF(AND(OR($O30="Em análise",$O30="Aguardando documentos"),$B30&lt;&gt;"",IFERROR(TODAY()-$B30,0)&gt;Premissas!$B$5),"Conferir prazo",IF(AND(OR($O30="Aprovado",$O30="Pago"),$R30=""),"Informar valor aprovado",IF(AND($O30="Pago",OR($S30="",$T30="")),"Informar dados de pagamento","Sem alerta")))))))))</f>
        <v/>
      </c>
      <c r="O30" s="13" t="n"/>
      <c r="P30" s="15" t="n"/>
      <c r="Q30" s="14" t="n"/>
      <c r="R30" s="17" t="n"/>
      <c r="S30" s="14" t="n"/>
      <c r="T30" s="13" t="n"/>
      <c r="U30" s="15" t="n"/>
    </row>
    <row r="31" ht="33" customHeight="1">
      <c r="A31" s="13" t="n"/>
      <c r="B31" s="14" t="n"/>
      <c r="C31" s="15" t="n"/>
      <c r="D31" s="15" t="n"/>
      <c r="E31" s="15" t="n"/>
      <c r="F31" s="15" t="n"/>
      <c r="G31" s="15" t="n"/>
      <c r="H31" s="13" t="n"/>
      <c r="I31" s="13" t="n"/>
      <c r="J31" s="16" t="n"/>
      <c r="K31" s="17" t="n"/>
      <c r="L31" s="18">
        <f>IF($A31="","",IF(OR($J31="",$K31=""),"",IFERROR($J31*$K31,"")))</f>
        <v/>
      </c>
      <c r="M31" s="18">
        <f>IF($A31="","",IF($F31="","",IFERROR(VLOOKUP($F31,Premissas!$A$10:$B$15,2,FALSE),"")))</f>
        <v/>
      </c>
      <c r="N31" s="19">
        <f>IF($A31="","",IF($H31="Não","Conferir comprovante",IF(AND($F31&lt;&gt;"",$M31=""),"Tipo sem limite",IF(AND($L31&lt;&gt;"",$L31&gt;Premissas!$B$6),"Conferir limite geral",IF(AND($L31&lt;&gt;"",$M31&lt;&gt;"",$L31&gt;$M31),"Conferir limite do tipo",IF(AND($R31&lt;&gt;"",$L31&lt;&gt;"",$R31&gt;$L31),"Conferir valor aprovado",IF(AND(OR($O31="Em análise",$O31="Aguardando documentos"),$B31&lt;&gt;"",IFERROR(TODAY()-$B31,0)&gt;Premissas!$B$5),"Conferir prazo",IF(AND(OR($O31="Aprovado",$O31="Pago"),$R31=""),"Informar valor aprovado",IF(AND($O31="Pago",OR($S31="",$T31="")),"Informar dados de pagamento","Sem alerta")))))))))</f>
        <v/>
      </c>
      <c r="O31" s="13" t="n"/>
      <c r="P31" s="15" t="n"/>
      <c r="Q31" s="14" t="n"/>
      <c r="R31" s="17" t="n"/>
      <c r="S31" s="14" t="n"/>
      <c r="T31" s="13" t="n"/>
      <c r="U31" s="15" t="n"/>
    </row>
    <row r="32" ht="33" customHeight="1">
      <c r="A32" s="13" t="n"/>
      <c r="B32" s="14" t="n"/>
      <c r="C32" s="15" t="n"/>
      <c r="D32" s="15" t="n"/>
      <c r="E32" s="15" t="n"/>
      <c r="F32" s="15" t="n"/>
      <c r="G32" s="15" t="n"/>
      <c r="H32" s="13" t="n"/>
      <c r="I32" s="13" t="n"/>
      <c r="J32" s="16" t="n"/>
      <c r="K32" s="17" t="n"/>
      <c r="L32" s="20">
        <f>IF($A32="","",IF(OR($J32="",$K32=""),"",IFERROR($J32*$K32,"")))</f>
        <v/>
      </c>
      <c r="M32" s="20">
        <f>IF($A32="","",IF($F32="","",IFERROR(VLOOKUP($F32,Premissas!$A$10:$B$15,2,FALSE),"")))</f>
        <v/>
      </c>
      <c r="N32" s="21">
        <f>IF($A32="","",IF($H32="Não","Conferir comprovante",IF(AND($F32&lt;&gt;"",$M32=""),"Tipo sem limite",IF(AND($L32&lt;&gt;"",$L32&gt;Premissas!$B$6),"Conferir limite geral",IF(AND($L32&lt;&gt;"",$M32&lt;&gt;"",$L32&gt;$M32),"Conferir limite do tipo",IF(AND($R32&lt;&gt;"",$L32&lt;&gt;"",$R32&gt;$L32),"Conferir valor aprovado",IF(AND(OR($O32="Em análise",$O32="Aguardando documentos"),$B32&lt;&gt;"",IFERROR(TODAY()-$B32,0)&gt;Premissas!$B$5),"Conferir prazo",IF(AND(OR($O32="Aprovado",$O32="Pago"),$R32=""),"Informar valor aprovado",IF(AND($O32="Pago",OR($S32="",$T32="")),"Informar dados de pagamento","Sem alerta")))))))))</f>
        <v/>
      </c>
      <c r="O32" s="13" t="n"/>
      <c r="P32" s="15" t="n"/>
      <c r="Q32" s="14" t="n"/>
      <c r="R32" s="17" t="n"/>
      <c r="S32" s="14" t="n"/>
      <c r="T32" s="13" t="n"/>
      <c r="U32" s="15" t="n"/>
    </row>
    <row r="33" ht="33" customHeight="1">
      <c r="A33" s="13" t="n"/>
      <c r="B33" s="14" t="n"/>
      <c r="C33" s="15" t="n"/>
      <c r="D33" s="15" t="n"/>
      <c r="E33" s="15" t="n"/>
      <c r="F33" s="15" t="n"/>
      <c r="G33" s="15" t="n"/>
      <c r="H33" s="13" t="n"/>
      <c r="I33" s="13" t="n"/>
      <c r="J33" s="16" t="n"/>
      <c r="K33" s="17" t="n"/>
      <c r="L33" s="18">
        <f>IF($A33="","",IF(OR($J33="",$K33=""),"",IFERROR($J33*$K33,"")))</f>
        <v/>
      </c>
      <c r="M33" s="18">
        <f>IF($A33="","",IF($F33="","",IFERROR(VLOOKUP($F33,Premissas!$A$10:$B$15,2,FALSE),"")))</f>
        <v/>
      </c>
      <c r="N33" s="19">
        <f>IF($A33="","",IF($H33="Não","Conferir comprovante",IF(AND($F33&lt;&gt;"",$M33=""),"Tipo sem limite",IF(AND($L33&lt;&gt;"",$L33&gt;Premissas!$B$6),"Conferir limite geral",IF(AND($L33&lt;&gt;"",$M33&lt;&gt;"",$L33&gt;$M33),"Conferir limite do tipo",IF(AND($R33&lt;&gt;"",$L33&lt;&gt;"",$R33&gt;$L33),"Conferir valor aprovado",IF(AND(OR($O33="Em análise",$O33="Aguardando documentos"),$B33&lt;&gt;"",IFERROR(TODAY()-$B33,0)&gt;Premissas!$B$5),"Conferir prazo",IF(AND(OR($O33="Aprovado",$O33="Pago"),$R33=""),"Informar valor aprovado",IF(AND($O33="Pago",OR($S33="",$T33="")),"Informar dados de pagamento","Sem alerta")))))))))</f>
        <v/>
      </c>
      <c r="O33" s="13" t="n"/>
      <c r="P33" s="15" t="n"/>
      <c r="Q33" s="14" t="n"/>
      <c r="R33" s="17" t="n"/>
      <c r="S33" s="14" t="n"/>
      <c r="T33" s="13" t="n"/>
      <c r="U33" s="15" t="n"/>
    </row>
    <row r="34" ht="33" customHeight="1">
      <c r="A34" s="13" t="n"/>
      <c r="B34" s="14" t="n"/>
      <c r="C34" s="15" t="n"/>
      <c r="D34" s="15" t="n"/>
      <c r="E34" s="15" t="n"/>
      <c r="F34" s="15" t="n"/>
      <c r="G34" s="15" t="n"/>
      <c r="H34" s="13" t="n"/>
      <c r="I34" s="13" t="n"/>
      <c r="J34" s="16" t="n"/>
      <c r="K34" s="17" t="n"/>
      <c r="L34" s="20">
        <f>IF($A34="","",IF(OR($J34="",$K34=""),"",IFERROR($J34*$K34,"")))</f>
        <v/>
      </c>
      <c r="M34" s="20">
        <f>IF($A34="","",IF($F34="","",IFERROR(VLOOKUP($F34,Premissas!$A$10:$B$15,2,FALSE),"")))</f>
        <v/>
      </c>
      <c r="N34" s="21">
        <f>IF($A34="","",IF($H34="Não","Conferir comprovante",IF(AND($F34&lt;&gt;"",$M34=""),"Tipo sem limite",IF(AND($L34&lt;&gt;"",$L34&gt;Premissas!$B$6),"Conferir limite geral",IF(AND($L34&lt;&gt;"",$M34&lt;&gt;"",$L34&gt;$M34),"Conferir limite do tipo",IF(AND($R34&lt;&gt;"",$L34&lt;&gt;"",$R34&gt;$L34),"Conferir valor aprovado",IF(AND(OR($O34="Em análise",$O34="Aguardando documentos"),$B34&lt;&gt;"",IFERROR(TODAY()-$B34,0)&gt;Premissas!$B$5),"Conferir prazo",IF(AND(OR($O34="Aprovado",$O34="Pago"),$R34=""),"Informar valor aprovado",IF(AND($O34="Pago",OR($S34="",$T34="")),"Informar dados de pagamento","Sem alerta")))))))))</f>
        <v/>
      </c>
      <c r="O34" s="13" t="n"/>
      <c r="P34" s="15" t="n"/>
      <c r="Q34" s="14" t="n"/>
      <c r="R34" s="17" t="n"/>
      <c r="S34" s="14" t="n"/>
      <c r="T34" s="13" t="n"/>
      <c r="U34" s="15" t="n"/>
    </row>
    <row r="35" ht="33" customHeight="1">
      <c r="A35" s="13" t="n"/>
      <c r="B35" s="14" t="n"/>
      <c r="C35" s="15" t="n"/>
      <c r="D35" s="15" t="n"/>
      <c r="E35" s="15" t="n"/>
      <c r="F35" s="15" t="n"/>
      <c r="G35" s="15" t="n"/>
      <c r="H35" s="13" t="n"/>
      <c r="I35" s="13" t="n"/>
      <c r="J35" s="16" t="n"/>
      <c r="K35" s="17" t="n"/>
      <c r="L35" s="18">
        <f>IF($A35="","",IF(OR($J35="",$K35=""),"",IFERROR($J35*$K35,"")))</f>
        <v/>
      </c>
      <c r="M35" s="18">
        <f>IF($A35="","",IF($F35="","",IFERROR(VLOOKUP($F35,Premissas!$A$10:$B$15,2,FALSE),"")))</f>
        <v/>
      </c>
      <c r="N35" s="19">
        <f>IF($A35="","",IF($H35="Não","Conferir comprovante",IF(AND($F35&lt;&gt;"",$M35=""),"Tipo sem limite",IF(AND($L35&lt;&gt;"",$L35&gt;Premissas!$B$6),"Conferir limite geral",IF(AND($L35&lt;&gt;"",$M35&lt;&gt;"",$L35&gt;$M35),"Conferir limite do tipo",IF(AND($R35&lt;&gt;"",$L35&lt;&gt;"",$R35&gt;$L35),"Conferir valor aprovado",IF(AND(OR($O35="Em análise",$O35="Aguardando documentos"),$B35&lt;&gt;"",IFERROR(TODAY()-$B35,0)&gt;Premissas!$B$5),"Conferir prazo",IF(AND(OR($O35="Aprovado",$O35="Pago"),$R35=""),"Informar valor aprovado",IF(AND($O35="Pago",OR($S35="",$T35="")),"Informar dados de pagamento","Sem alerta")))))))))</f>
        <v/>
      </c>
      <c r="O35" s="13" t="n"/>
      <c r="P35" s="15" t="n"/>
      <c r="Q35" s="14" t="n"/>
      <c r="R35" s="17" t="n"/>
      <c r="S35" s="14" t="n"/>
      <c r="T35" s="13" t="n"/>
      <c r="U35" s="15" t="n"/>
    </row>
    <row r="36" ht="33" customHeight="1">
      <c r="A36" s="13" t="n"/>
      <c r="B36" s="14" t="n"/>
      <c r="C36" s="15" t="n"/>
      <c r="D36" s="15" t="n"/>
      <c r="E36" s="15" t="n"/>
      <c r="F36" s="15" t="n"/>
      <c r="G36" s="15" t="n"/>
      <c r="H36" s="13" t="n"/>
      <c r="I36" s="13" t="n"/>
      <c r="J36" s="16" t="n"/>
      <c r="K36" s="17" t="n"/>
      <c r="L36" s="20">
        <f>IF($A36="","",IF(OR($J36="",$K36=""),"",IFERROR($J36*$K36,"")))</f>
        <v/>
      </c>
      <c r="M36" s="20">
        <f>IF($A36="","",IF($F36="","",IFERROR(VLOOKUP($F36,Premissas!$A$10:$B$15,2,FALSE),"")))</f>
        <v/>
      </c>
      <c r="N36" s="21">
        <f>IF($A36="","",IF($H36="Não","Conferir comprovante",IF(AND($F36&lt;&gt;"",$M36=""),"Tipo sem limite",IF(AND($L36&lt;&gt;"",$L36&gt;Premissas!$B$6),"Conferir limite geral",IF(AND($L36&lt;&gt;"",$M36&lt;&gt;"",$L36&gt;$M36),"Conferir limite do tipo",IF(AND($R36&lt;&gt;"",$L36&lt;&gt;"",$R36&gt;$L36),"Conferir valor aprovado",IF(AND(OR($O36="Em análise",$O36="Aguardando documentos"),$B36&lt;&gt;"",IFERROR(TODAY()-$B36,0)&gt;Premissas!$B$5),"Conferir prazo",IF(AND(OR($O36="Aprovado",$O36="Pago"),$R36=""),"Informar valor aprovado",IF(AND($O36="Pago",OR($S36="",$T36="")),"Informar dados de pagamento","Sem alerta")))))))))</f>
        <v/>
      </c>
      <c r="O36" s="13" t="n"/>
      <c r="P36" s="15" t="n"/>
      <c r="Q36" s="14" t="n"/>
      <c r="R36" s="17" t="n"/>
      <c r="S36" s="14" t="n"/>
      <c r="T36" s="13" t="n"/>
      <c r="U36" s="15" t="n"/>
    </row>
    <row r="37" ht="33" customHeight="1">
      <c r="A37" s="13" t="n"/>
      <c r="B37" s="14" t="n"/>
      <c r="C37" s="15" t="n"/>
      <c r="D37" s="15" t="n"/>
      <c r="E37" s="15" t="n"/>
      <c r="F37" s="15" t="n"/>
      <c r="G37" s="15" t="n"/>
      <c r="H37" s="13" t="n"/>
      <c r="I37" s="13" t="n"/>
      <c r="J37" s="16" t="n"/>
      <c r="K37" s="17" t="n"/>
      <c r="L37" s="18">
        <f>IF($A37="","",IF(OR($J37="",$K37=""),"",IFERROR($J37*$K37,"")))</f>
        <v/>
      </c>
      <c r="M37" s="18">
        <f>IF($A37="","",IF($F37="","",IFERROR(VLOOKUP($F37,Premissas!$A$10:$B$15,2,FALSE),"")))</f>
        <v/>
      </c>
      <c r="N37" s="19">
        <f>IF($A37="","",IF($H37="Não","Conferir comprovante",IF(AND($F37&lt;&gt;"",$M37=""),"Tipo sem limite",IF(AND($L37&lt;&gt;"",$L37&gt;Premissas!$B$6),"Conferir limite geral",IF(AND($L37&lt;&gt;"",$M37&lt;&gt;"",$L37&gt;$M37),"Conferir limite do tipo",IF(AND($R37&lt;&gt;"",$L37&lt;&gt;"",$R37&gt;$L37),"Conferir valor aprovado",IF(AND(OR($O37="Em análise",$O37="Aguardando documentos"),$B37&lt;&gt;"",IFERROR(TODAY()-$B37,0)&gt;Premissas!$B$5),"Conferir prazo",IF(AND(OR($O37="Aprovado",$O37="Pago"),$R37=""),"Informar valor aprovado",IF(AND($O37="Pago",OR($S37="",$T37="")),"Informar dados de pagamento","Sem alerta")))))))))</f>
        <v/>
      </c>
      <c r="O37" s="13" t="n"/>
      <c r="P37" s="15" t="n"/>
      <c r="Q37" s="14" t="n"/>
      <c r="R37" s="17" t="n"/>
      <c r="S37" s="14" t="n"/>
      <c r="T37" s="13" t="n"/>
      <c r="U37" s="15" t="n"/>
    </row>
    <row r="38" ht="33" customHeight="1">
      <c r="A38" s="13" t="n"/>
      <c r="B38" s="14" t="n"/>
      <c r="C38" s="15" t="n"/>
      <c r="D38" s="15" t="n"/>
      <c r="E38" s="15" t="n"/>
      <c r="F38" s="15" t="n"/>
      <c r="G38" s="15" t="n"/>
      <c r="H38" s="13" t="n"/>
      <c r="I38" s="13" t="n"/>
      <c r="J38" s="16" t="n"/>
      <c r="K38" s="17" t="n"/>
      <c r="L38" s="20">
        <f>IF($A38="","",IF(OR($J38="",$K38=""),"",IFERROR($J38*$K38,"")))</f>
        <v/>
      </c>
      <c r="M38" s="20">
        <f>IF($A38="","",IF($F38="","",IFERROR(VLOOKUP($F38,Premissas!$A$10:$B$15,2,FALSE),"")))</f>
        <v/>
      </c>
      <c r="N38" s="21">
        <f>IF($A38="","",IF($H38="Não","Conferir comprovante",IF(AND($F38&lt;&gt;"",$M38=""),"Tipo sem limite",IF(AND($L38&lt;&gt;"",$L38&gt;Premissas!$B$6),"Conferir limite geral",IF(AND($L38&lt;&gt;"",$M38&lt;&gt;"",$L38&gt;$M38),"Conferir limite do tipo",IF(AND($R38&lt;&gt;"",$L38&lt;&gt;"",$R38&gt;$L38),"Conferir valor aprovado",IF(AND(OR($O38="Em análise",$O38="Aguardando documentos"),$B38&lt;&gt;"",IFERROR(TODAY()-$B38,0)&gt;Premissas!$B$5),"Conferir prazo",IF(AND(OR($O38="Aprovado",$O38="Pago"),$R38=""),"Informar valor aprovado",IF(AND($O38="Pago",OR($S38="",$T38="")),"Informar dados de pagamento","Sem alerta")))))))))</f>
        <v/>
      </c>
      <c r="O38" s="13" t="n"/>
      <c r="P38" s="15" t="n"/>
      <c r="Q38" s="14" t="n"/>
      <c r="R38" s="17" t="n"/>
      <c r="S38" s="14" t="n"/>
      <c r="T38" s="13" t="n"/>
      <c r="U38" s="15" t="n"/>
    </row>
    <row r="39" ht="33" customHeight="1">
      <c r="A39" s="13" t="n"/>
      <c r="B39" s="14" t="n"/>
      <c r="C39" s="15" t="n"/>
      <c r="D39" s="15" t="n"/>
      <c r="E39" s="15" t="n"/>
      <c r="F39" s="15" t="n"/>
      <c r="G39" s="15" t="n"/>
      <c r="H39" s="13" t="n"/>
      <c r="I39" s="13" t="n"/>
      <c r="J39" s="16" t="n"/>
      <c r="K39" s="17" t="n"/>
      <c r="L39" s="18">
        <f>IF($A39="","",IF(OR($J39="",$K39=""),"",IFERROR($J39*$K39,"")))</f>
        <v/>
      </c>
      <c r="M39" s="18">
        <f>IF($A39="","",IF($F39="","",IFERROR(VLOOKUP($F39,Premissas!$A$10:$B$15,2,FALSE),"")))</f>
        <v/>
      </c>
      <c r="N39" s="19">
        <f>IF($A39="","",IF($H39="Não","Conferir comprovante",IF(AND($F39&lt;&gt;"",$M39=""),"Tipo sem limite",IF(AND($L39&lt;&gt;"",$L39&gt;Premissas!$B$6),"Conferir limite geral",IF(AND($L39&lt;&gt;"",$M39&lt;&gt;"",$L39&gt;$M39),"Conferir limite do tipo",IF(AND($R39&lt;&gt;"",$L39&lt;&gt;"",$R39&gt;$L39),"Conferir valor aprovado",IF(AND(OR($O39="Em análise",$O39="Aguardando documentos"),$B39&lt;&gt;"",IFERROR(TODAY()-$B39,0)&gt;Premissas!$B$5),"Conferir prazo",IF(AND(OR($O39="Aprovado",$O39="Pago"),$R39=""),"Informar valor aprovado",IF(AND($O39="Pago",OR($S39="",$T39="")),"Informar dados de pagamento","Sem alerta")))))))))</f>
        <v/>
      </c>
      <c r="O39" s="13" t="n"/>
      <c r="P39" s="15" t="n"/>
      <c r="Q39" s="14" t="n"/>
      <c r="R39" s="17" t="n"/>
      <c r="S39" s="14" t="n"/>
      <c r="T39" s="13" t="n"/>
      <c r="U39" s="15" t="n"/>
    </row>
    <row r="40" ht="33" customHeight="1">
      <c r="A40" s="13" t="n"/>
      <c r="B40" s="14" t="n"/>
      <c r="C40" s="15" t="n"/>
      <c r="D40" s="15" t="n"/>
      <c r="E40" s="15" t="n"/>
      <c r="F40" s="15" t="n"/>
      <c r="G40" s="15" t="n"/>
      <c r="H40" s="13" t="n"/>
      <c r="I40" s="13" t="n"/>
      <c r="J40" s="16" t="n"/>
      <c r="K40" s="17" t="n"/>
      <c r="L40" s="20">
        <f>IF($A40="","",IF(OR($J40="",$K40=""),"",IFERROR($J40*$K40,"")))</f>
        <v/>
      </c>
      <c r="M40" s="20">
        <f>IF($A40="","",IF($F40="","",IFERROR(VLOOKUP($F40,Premissas!$A$10:$B$15,2,FALSE),"")))</f>
        <v/>
      </c>
      <c r="N40" s="21">
        <f>IF($A40="","",IF($H40="Não","Conferir comprovante",IF(AND($F40&lt;&gt;"",$M40=""),"Tipo sem limite",IF(AND($L40&lt;&gt;"",$L40&gt;Premissas!$B$6),"Conferir limite geral",IF(AND($L40&lt;&gt;"",$M40&lt;&gt;"",$L40&gt;$M40),"Conferir limite do tipo",IF(AND($R40&lt;&gt;"",$L40&lt;&gt;"",$R40&gt;$L40),"Conferir valor aprovado",IF(AND(OR($O40="Em análise",$O40="Aguardando documentos"),$B40&lt;&gt;"",IFERROR(TODAY()-$B40,0)&gt;Premissas!$B$5),"Conferir prazo",IF(AND(OR($O40="Aprovado",$O40="Pago"),$R40=""),"Informar valor aprovado",IF(AND($O40="Pago",OR($S40="",$T40="")),"Informar dados de pagamento","Sem alerta")))))))))</f>
        <v/>
      </c>
      <c r="O40" s="13" t="n"/>
      <c r="P40" s="15" t="n"/>
      <c r="Q40" s="14" t="n"/>
      <c r="R40" s="17" t="n"/>
      <c r="S40" s="14" t="n"/>
      <c r="T40" s="13" t="n"/>
      <c r="U40" s="15" t="n"/>
    </row>
    <row r="41" ht="33" customHeight="1">
      <c r="A41" s="13" t="n"/>
      <c r="B41" s="14" t="n"/>
      <c r="C41" s="15" t="n"/>
      <c r="D41" s="15" t="n"/>
      <c r="E41" s="15" t="n"/>
      <c r="F41" s="15" t="n"/>
      <c r="G41" s="15" t="n"/>
      <c r="H41" s="13" t="n"/>
      <c r="I41" s="13" t="n"/>
      <c r="J41" s="16" t="n"/>
      <c r="K41" s="17" t="n"/>
      <c r="L41" s="18">
        <f>IF($A41="","",IF(OR($J41="",$K41=""),"",IFERROR($J41*$K41,"")))</f>
        <v/>
      </c>
      <c r="M41" s="18">
        <f>IF($A41="","",IF($F41="","",IFERROR(VLOOKUP($F41,Premissas!$A$10:$B$15,2,FALSE),"")))</f>
        <v/>
      </c>
      <c r="N41" s="19">
        <f>IF($A41="","",IF($H41="Não","Conferir comprovante",IF(AND($F41&lt;&gt;"",$M41=""),"Tipo sem limite",IF(AND($L41&lt;&gt;"",$L41&gt;Premissas!$B$6),"Conferir limite geral",IF(AND($L41&lt;&gt;"",$M41&lt;&gt;"",$L41&gt;$M41),"Conferir limite do tipo",IF(AND($R41&lt;&gt;"",$L41&lt;&gt;"",$R41&gt;$L41),"Conferir valor aprovado",IF(AND(OR($O41="Em análise",$O41="Aguardando documentos"),$B41&lt;&gt;"",IFERROR(TODAY()-$B41,0)&gt;Premissas!$B$5),"Conferir prazo",IF(AND(OR($O41="Aprovado",$O41="Pago"),$R41=""),"Informar valor aprovado",IF(AND($O41="Pago",OR($S41="",$T41="")),"Informar dados de pagamento","Sem alerta")))))))))</f>
        <v/>
      </c>
      <c r="O41" s="13" t="n"/>
      <c r="P41" s="15" t="n"/>
      <c r="Q41" s="14" t="n"/>
      <c r="R41" s="17" t="n"/>
      <c r="S41" s="14" t="n"/>
      <c r="T41" s="13" t="n"/>
      <c r="U41" s="15" t="n"/>
    </row>
    <row r="42" ht="33" customHeight="1">
      <c r="A42" s="13" t="n"/>
      <c r="B42" s="14" t="n"/>
      <c r="C42" s="15" t="n"/>
      <c r="D42" s="15" t="n"/>
      <c r="E42" s="15" t="n"/>
      <c r="F42" s="15" t="n"/>
      <c r="G42" s="15" t="n"/>
      <c r="H42" s="13" t="n"/>
      <c r="I42" s="13" t="n"/>
      <c r="J42" s="16" t="n"/>
      <c r="K42" s="17" t="n"/>
      <c r="L42" s="20">
        <f>IF($A42="","",IF(OR($J42="",$K42=""),"",IFERROR($J42*$K42,"")))</f>
        <v/>
      </c>
      <c r="M42" s="20">
        <f>IF($A42="","",IF($F42="","",IFERROR(VLOOKUP($F42,Premissas!$A$10:$B$15,2,FALSE),"")))</f>
        <v/>
      </c>
      <c r="N42" s="21">
        <f>IF($A42="","",IF($H42="Não","Conferir comprovante",IF(AND($F42&lt;&gt;"",$M42=""),"Tipo sem limite",IF(AND($L42&lt;&gt;"",$L42&gt;Premissas!$B$6),"Conferir limite geral",IF(AND($L42&lt;&gt;"",$M42&lt;&gt;"",$L42&gt;$M42),"Conferir limite do tipo",IF(AND($R42&lt;&gt;"",$L42&lt;&gt;"",$R42&gt;$L42),"Conferir valor aprovado",IF(AND(OR($O42="Em análise",$O42="Aguardando documentos"),$B42&lt;&gt;"",IFERROR(TODAY()-$B42,0)&gt;Premissas!$B$5),"Conferir prazo",IF(AND(OR($O42="Aprovado",$O42="Pago"),$R42=""),"Informar valor aprovado",IF(AND($O42="Pago",OR($S42="",$T42="")),"Informar dados de pagamento","Sem alerta")))))))))</f>
        <v/>
      </c>
      <c r="O42" s="13" t="n"/>
      <c r="P42" s="15" t="n"/>
      <c r="Q42" s="14" t="n"/>
      <c r="R42" s="17" t="n"/>
      <c r="S42" s="14" t="n"/>
      <c r="T42" s="13" t="n"/>
      <c r="U42" s="15" t="n"/>
    </row>
    <row r="43" ht="33" customHeight="1">
      <c r="A43" s="13" t="n"/>
      <c r="B43" s="14" t="n"/>
      <c r="C43" s="15" t="n"/>
      <c r="D43" s="15" t="n"/>
      <c r="E43" s="15" t="n"/>
      <c r="F43" s="15" t="n"/>
      <c r="G43" s="15" t="n"/>
      <c r="H43" s="13" t="n"/>
      <c r="I43" s="13" t="n"/>
      <c r="J43" s="16" t="n"/>
      <c r="K43" s="17" t="n"/>
      <c r="L43" s="18">
        <f>IF($A43="","",IF(OR($J43="",$K43=""),"",IFERROR($J43*$K43,"")))</f>
        <v/>
      </c>
      <c r="M43" s="18">
        <f>IF($A43="","",IF($F43="","",IFERROR(VLOOKUP($F43,Premissas!$A$10:$B$15,2,FALSE),"")))</f>
        <v/>
      </c>
      <c r="N43" s="19">
        <f>IF($A43="","",IF($H43="Não","Conferir comprovante",IF(AND($F43&lt;&gt;"",$M43=""),"Tipo sem limite",IF(AND($L43&lt;&gt;"",$L43&gt;Premissas!$B$6),"Conferir limite geral",IF(AND($L43&lt;&gt;"",$M43&lt;&gt;"",$L43&gt;$M43),"Conferir limite do tipo",IF(AND($R43&lt;&gt;"",$L43&lt;&gt;"",$R43&gt;$L43),"Conferir valor aprovado",IF(AND(OR($O43="Em análise",$O43="Aguardando documentos"),$B43&lt;&gt;"",IFERROR(TODAY()-$B43,0)&gt;Premissas!$B$5),"Conferir prazo",IF(AND(OR($O43="Aprovado",$O43="Pago"),$R43=""),"Informar valor aprovado",IF(AND($O43="Pago",OR($S43="",$T43="")),"Informar dados de pagamento","Sem alerta")))))))))</f>
        <v/>
      </c>
      <c r="O43" s="13" t="n"/>
      <c r="P43" s="15" t="n"/>
      <c r="Q43" s="14" t="n"/>
      <c r="R43" s="17" t="n"/>
      <c r="S43" s="14" t="n"/>
      <c r="T43" s="13" t="n"/>
      <c r="U43" s="15" t="n"/>
    </row>
    <row r="44" ht="33" customHeight="1">
      <c r="A44" s="13" t="n"/>
      <c r="B44" s="14" t="n"/>
      <c r="C44" s="15" t="n"/>
      <c r="D44" s="15" t="n"/>
      <c r="E44" s="15" t="n"/>
      <c r="F44" s="15" t="n"/>
      <c r="G44" s="15" t="n"/>
      <c r="H44" s="13" t="n"/>
      <c r="I44" s="13" t="n"/>
      <c r="J44" s="16" t="n"/>
      <c r="K44" s="17" t="n"/>
      <c r="L44" s="20">
        <f>IF($A44="","",IF(OR($J44="",$K44=""),"",IFERROR($J44*$K44,"")))</f>
        <v/>
      </c>
      <c r="M44" s="20">
        <f>IF($A44="","",IF($F44="","",IFERROR(VLOOKUP($F44,Premissas!$A$10:$B$15,2,FALSE),"")))</f>
        <v/>
      </c>
      <c r="N44" s="21">
        <f>IF($A44="","",IF($H44="Não","Conferir comprovante",IF(AND($F44&lt;&gt;"",$M44=""),"Tipo sem limite",IF(AND($L44&lt;&gt;"",$L44&gt;Premissas!$B$6),"Conferir limite geral",IF(AND($L44&lt;&gt;"",$M44&lt;&gt;"",$L44&gt;$M44),"Conferir limite do tipo",IF(AND($R44&lt;&gt;"",$L44&lt;&gt;"",$R44&gt;$L44),"Conferir valor aprovado",IF(AND(OR($O44="Em análise",$O44="Aguardando documentos"),$B44&lt;&gt;"",IFERROR(TODAY()-$B44,0)&gt;Premissas!$B$5),"Conferir prazo",IF(AND(OR($O44="Aprovado",$O44="Pago"),$R44=""),"Informar valor aprovado",IF(AND($O44="Pago",OR($S44="",$T44="")),"Informar dados de pagamento","Sem alerta")))))))))</f>
        <v/>
      </c>
      <c r="O44" s="13" t="n"/>
      <c r="P44" s="15" t="n"/>
      <c r="Q44" s="14" t="n"/>
      <c r="R44" s="17" t="n"/>
      <c r="S44" s="14" t="n"/>
      <c r="T44" s="13" t="n"/>
      <c r="U44" s="15" t="n"/>
    </row>
    <row r="45" ht="33" customHeight="1">
      <c r="A45" s="13" t="n"/>
      <c r="B45" s="14" t="n"/>
      <c r="C45" s="15" t="n"/>
      <c r="D45" s="15" t="n"/>
      <c r="E45" s="15" t="n"/>
      <c r="F45" s="15" t="n"/>
      <c r="G45" s="15" t="n"/>
      <c r="H45" s="13" t="n"/>
      <c r="I45" s="13" t="n"/>
      <c r="J45" s="16" t="n"/>
      <c r="K45" s="17" t="n"/>
      <c r="L45" s="18">
        <f>IF($A45="","",IF(OR($J45="",$K45=""),"",IFERROR($J45*$K45,"")))</f>
        <v/>
      </c>
      <c r="M45" s="18">
        <f>IF($A45="","",IF($F45="","",IFERROR(VLOOKUP($F45,Premissas!$A$10:$B$15,2,FALSE),"")))</f>
        <v/>
      </c>
      <c r="N45" s="19">
        <f>IF($A45="","",IF($H45="Não","Conferir comprovante",IF(AND($F45&lt;&gt;"",$M45=""),"Tipo sem limite",IF(AND($L45&lt;&gt;"",$L45&gt;Premissas!$B$6),"Conferir limite geral",IF(AND($L45&lt;&gt;"",$M45&lt;&gt;"",$L45&gt;$M45),"Conferir limite do tipo",IF(AND($R45&lt;&gt;"",$L45&lt;&gt;"",$R45&gt;$L45),"Conferir valor aprovado",IF(AND(OR($O45="Em análise",$O45="Aguardando documentos"),$B45&lt;&gt;"",IFERROR(TODAY()-$B45,0)&gt;Premissas!$B$5),"Conferir prazo",IF(AND(OR($O45="Aprovado",$O45="Pago"),$R45=""),"Informar valor aprovado",IF(AND($O45="Pago",OR($S45="",$T45="")),"Informar dados de pagamento","Sem alerta")))))))))</f>
        <v/>
      </c>
      <c r="O45" s="13" t="n"/>
      <c r="P45" s="15" t="n"/>
      <c r="Q45" s="14" t="n"/>
      <c r="R45" s="17" t="n"/>
      <c r="S45" s="14" t="n"/>
      <c r="T45" s="13" t="n"/>
      <c r="U45" s="15" t="n"/>
    </row>
    <row r="46" ht="33" customHeight="1">
      <c r="A46" s="13" t="n"/>
      <c r="B46" s="14" t="n"/>
      <c r="C46" s="15" t="n"/>
      <c r="D46" s="15" t="n"/>
      <c r="E46" s="15" t="n"/>
      <c r="F46" s="15" t="n"/>
      <c r="G46" s="15" t="n"/>
      <c r="H46" s="13" t="n"/>
      <c r="I46" s="13" t="n"/>
      <c r="J46" s="16" t="n"/>
      <c r="K46" s="17" t="n"/>
      <c r="L46" s="20">
        <f>IF($A46="","",IF(OR($J46="",$K46=""),"",IFERROR($J46*$K46,"")))</f>
        <v/>
      </c>
      <c r="M46" s="20">
        <f>IF($A46="","",IF($F46="","",IFERROR(VLOOKUP($F46,Premissas!$A$10:$B$15,2,FALSE),"")))</f>
        <v/>
      </c>
      <c r="N46" s="21">
        <f>IF($A46="","",IF($H46="Não","Conferir comprovante",IF(AND($F46&lt;&gt;"",$M46=""),"Tipo sem limite",IF(AND($L46&lt;&gt;"",$L46&gt;Premissas!$B$6),"Conferir limite geral",IF(AND($L46&lt;&gt;"",$M46&lt;&gt;"",$L46&gt;$M46),"Conferir limite do tipo",IF(AND($R46&lt;&gt;"",$L46&lt;&gt;"",$R46&gt;$L46),"Conferir valor aprovado",IF(AND(OR($O46="Em análise",$O46="Aguardando documentos"),$B46&lt;&gt;"",IFERROR(TODAY()-$B46,0)&gt;Premissas!$B$5),"Conferir prazo",IF(AND(OR($O46="Aprovado",$O46="Pago"),$R46=""),"Informar valor aprovado",IF(AND($O46="Pago",OR($S46="",$T46="")),"Informar dados de pagamento","Sem alerta")))))))))</f>
        <v/>
      </c>
      <c r="O46" s="13" t="n"/>
      <c r="P46" s="15" t="n"/>
      <c r="Q46" s="14" t="n"/>
      <c r="R46" s="17" t="n"/>
      <c r="S46" s="14" t="n"/>
      <c r="T46" s="13" t="n"/>
      <c r="U46" s="15" t="n"/>
    </row>
    <row r="47" ht="33" customHeight="1">
      <c r="A47" s="13" t="n"/>
      <c r="B47" s="14" t="n"/>
      <c r="C47" s="15" t="n"/>
      <c r="D47" s="15" t="n"/>
      <c r="E47" s="15" t="n"/>
      <c r="F47" s="15" t="n"/>
      <c r="G47" s="15" t="n"/>
      <c r="H47" s="13" t="n"/>
      <c r="I47" s="13" t="n"/>
      <c r="J47" s="16" t="n"/>
      <c r="K47" s="17" t="n"/>
      <c r="L47" s="18">
        <f>IF($A47="","",IF(OR($J47="",$K47=""),"",IFERROR($J47*$K47,"")))</f>
        <v/>
      </c>
      <c r="M47" s="18">
        <f>IF($A47="","",IF($F47="","",IFERROR(VLOOKUP($F47,Premissas!$A$10:$B$15,2,FALSE),"")))</f>
        <v/>
      </c>
      <c r="N47" s="19">
        <f>IF($A47="","",IF($H47="Não","Conferir comprovante",IF(AND($F47&lt;&gt;"",$M47=""),"Tipo sem limite",IF(AND($L47&lt;&gt;"",$L47&gt;Premissas!$B$6),"Conferir limite geral",IF(AND($L47&lt;&gt;"",$M47&lt;&gt;"",$L47&gt;$M47),"Conferir limite do tipo",IF(AND($R47&lt;&gt;"",$L47&lt;&gt;"",$R47&gt;$L47),"Conferir valor aprovado",IF(AND(OR($O47="Em análise",$O47="Aguardando documentos"),$B47&lt;&gt;"",IFERROR(TODAY()-$B47,0)&gt;Premissas!$B$5),"Conferir prazo",IF(AND(OR($O47="Aprovado",$O47="Pago"),$R47=""),"Informar valor aprovado",IF(AND($O47="Pago",OR($S47="",$T47="")),"Informar dados de pagamento","Sem alerta")))))))))</f>
        <v/>
      </c>
      <c r="O47" s="13" t="n"/>
      <c r="P47" s="15" t="n"/>
      <c r="Q47" s="14" t="n"/>
      <c r="R47" s="17" t="n"/>
      <c r="S47" s="14" t="n"/>
      <c r="T47" s="13" t="n"/>
      <c r="U47" s="15" t="n"/>
    </row>
    <row r="48" ht="33" customHeight="1">
      <c r="A48" s="13" t="n"/>
      <c r="B48" s="14" t="n"/>
      <c r="C48" s="15" t="n"/>
      <c r="D48" s="15" t="n"/>
      <c r="E48" s="15" t="n"/>
      <c r="F48" s="15" t="n"/>
      <c r="G48" s="15" t="n"/>
      <c r="H48" s="13" t="n"/>
      <c r="I48" s="13" t="n"/>
      <c r="J48" s="16" t="n"/>
      <c r="K48" s="17" t="n"/>
      <c r="L48" s="20">
        <f>IF($A48="","",IF(OR($J48="",$K48=""),"",IFERROR($J48*$K48,"")))</f>
        <v/>
      </c>
      <c r="M48" s="20">
        <f>IF($A48="","",IF($F48="","",IFERROR(VLOOKUP($F48,Premissas!$A$10:$B$15,2,FALSE),"")))</f>
        <v/>
      </c>
      <c r="N48" s="21">
        <f>IF($A48="","",IF($H48="Não","Conferir comprovante",IF(AND($F48&lt;&gt;"",$M48=""),"Tipo sem limite",IF(AND($L48&lt;&gt;"",$L48&gt;Premissas!$B$6),"Conferir limite geral",IF(AND($L48&lt;&gt;"",$M48&lt;&gt;"",$L48&gt;$M48),"Conferir limite do tipo",IF(AND($R48&lt;&gt;"",$L48&lt;&gt;"",$R48&gt;$L48),"Conferir valor aprovado",IF(AND(OR($O48="Em análise",$O48="Aguardando documentos"),$B48&lt;&gt;"",IFERROR(TODAY()-$B48,0)&gt;Premissas!$B$5),"Conferir prazo",IF(AND(OR($O48="Aprovado",$O48="Pago"),$R48=""),"Informar valor aprovado",IF(AND($O48="Pago",OR($S48="",$T48="")),"Informar dados de pagamento","Sem alerta")))))))))</f>
        <v/>
      </c>
      <c r="O48" s="13" t="n"/>
      <c r="P48" s="15" t="n"/>
      <c r="Q48" s="14" t="n"/>
      <c r="R48" s="17" t="n"/>
      <c r="S48" s="14" t="n"/>
      <c r="T48" s="13" t="n"/>
      <c r="U48" s="15" t="n"/>
    </row>
    <row r="49" ht="33" customHeight="1">
      <c r="A49" s="13" t="n"/>
      <c r="B49" s="14" t="n"/>
      <c r="C49" s="15" t="n"/>
      <c r="D49" s="15" t="n"/>
      <c r="E49" s="15" t="n"/>
      <c r="F49" s="15" t="n"/>
      <c r="G49" s="15" t="n"/>
      <c r="H49" s="13" t="n"/>
      <c r="I49" s="13" t="n"/>
      <c r="J49" s="16" t="n"/>
      <c r="K49" s="17" t="n"/>
      <c r="L49" s="18">
        <f>IF($A49="","",IF(OR($J49="",$K49=""),"",IFERROR($J49*$K49,"")))</f>
        <v/>
      </c>
      <c r="M49" s="18">
        <f>IF($A49="","",IF($F49="","",IFERROR(VLOOKUP($F49,Premissas!$A$10:$B$15,2,FALSE),"")))</f>
        <v/>
      </c>
      <c r="N49" s="19">
        <f>IF($A49="","",IF($H49="Não","Conferir comprovante",IF(AND($F49&lt;&gt;"",$M49=""),"Tipo sem limite",IF(AND($L49&lt;&gt;"",$L49&gt;Premissas!$B$6),"Conferir limite geral",IF(AND($L49&lt;&gt;"",$M49&lt;&gt;"",$L49&gt;$M49),"Conferir limite do tipo",IF(AND($R49&lt;&gt;"",$L49&lt;&gt;"",$R49&gt;$L49),"Conferir valor aprovado",IF(AND(OR($O49="Em análise",$O49="Aguardando documentos"),$B49&lt;&gt;"",IFERROR(TODAY()-$B49,0)&gt;Premissas!$B$5),"Conferir prazo",IF(AND(OR($O49="Aprovado",$O49="Pago"),$R49=""),"Informar valor aprovado",IF(AND($O49="Pago",OR($S49="",$T49="")),"Informar dados de pagamento","Sem alerta")))))))))</f>
        <v/>
      </c>
      <c r="O49" s="13" t="n"/>
      <c r="P49" s="15" t="n"/>
      <c r="Q49" s="14" t="n"/>
      <c r="R49" s="17" t="n"/>
      <c r="S49" s="14" t="n"/>
      <c r="T49" s="13" t="n"/>
      <c r="U49" s="15" t="n"/>
    </row>
    <row r="50" ht="33" customHeight="1">
      <c r="A50" s="13" t="n"/>
      <c r="B50" s="14" t="n"/>
      <c r="C50" s="15" t="n"/>
      <c r="D50" s="15" t="n"/>
      <c r="E50" s="15" t="n"/>
      <c r="F50" s="15" t="n"/>
      <c r="G50" s="15" t="n"/>
      <c r="H50" s="13" t="n"/>
      <c r="I50" s="13" t="n"/>
      <c r="J50" s="16" t="n"/>
      <c r="K50" s="17" t="n"/>
      <c r="L50" s="20">
        <f>IF($A50="","",IF(OR($J50="",$K50=""),"",IFERROR($J50*$K50,"")))</f>
        <v/>
      </c>
      <c r="M50" s="20">
        <f>IF($A50="","",IF($F50="","",IFERROR(VLOOKUP($F50,Premissas!$A$10:$B$15,2,FALSE),"")))</f>
        <v/>
      </c>
      <c r="N50" s="21">
        <f>IF($A50="","",IF($H50="Não","Conferir comprovante",IF(AND($F50&lt;&gt;"",$M50=""),"Tipo sem limite",IF(AND($L50&lt;&gt;"",$L50&gt;Premissas!$B$6),"Conferir limite geral",IF(AND($L50&lt;&gt;"",$M50&lt;&gt;"",$L50&gt;$M50),"Conferir limite do tipo",IF(AND($R50&lt;&gt;"",$L50&lt;&gt;"",$R50&gt;$L50),"Conferir valor aprovado",IF(AND(OR($O50="Em análise",$O50="Aguardando documentos"),$B50&lt;&gt;"",IFERROR(TODAY()-$B50,0)&gt;Premissas!$B$5),"Conferir prazo",IF(AND(OR($O50="Aprovado",$O50="Pago"),$R50=""),"Informar valor aprovado",IF(AND($O50="Pago",OR($S50="",$T50="")),"Informar dados de pagamento","Sem alerta")))))))))</f>
        <v/>
      </c>
      <c r="O50" s="13" t="n"/>
      <c r="P50" s="15" t="n"/>
      <c r="Q50" s="14" t="n"/>
      <c r="R50" s="17" t="n"/>
      <c r="S50" s="14" t="n"/>
      <c r="T50" s="13" t="n"/>
      <c r="U50" s="15" t="n"/>
    </row>
    <row r="51" ht="33" customHeight="1">
      <c r="A51" s="13" t="n"/>
      <c r="B51" s="14" t="n"/>
      <c r="C51" s="15" t="n"/>
      <c r="D51" s="15" t="n"/>
      <c r="E51" s="15" t="n"/>
      <c r="F51" s="15" t="n"/>
      <c r="G51" s="15" t="n"/>
      <c r="H51" s="13" t="n"/>
      <c r="I51" s="13" t="n"/>
      <c r="J51" s="16" t="n"/>
      <c r="K51" s="17" t="n"/>
      <c r="L51" s="18">
        <f>IF($A51="","",IF(OR($J51="",$K51=""),"",IFERROR($J51*$K51,"")))</f>
        <v/>
      </c>
      <c r="M51" s="18">
        <f>IF($A51="","",IF($F51="","",IFERROR(VLOOKUP($F51,Premissas!$A$10:$B$15,2,FALSE),"")))</f>
        <v/>
      </c>
      <c r="N51" s="19">
        <f>IF($A51="","",IF($H51="Não","Conferir comprovante",IF(AND($F51&lt;&gt;"",$M51=""),"Tipo sem limite",IF(AND($L51&lt;&gt;"",$L51&gt;Premissas!$B$6),"Conferir limite geral",IF(AND($L51&lt;&gt;"",$M51&lt;&gt;"",$L51&gt;$M51),"Conferir limite do tipo",IF(AND($R51&lt;&gt;"",$L51&lt;&gt;"",$R51&gt;$L51),"Conferir valor aprovado",IF(AND(OR($O51="Em análise",$O51="Aguardando documentos"),$B51&lt;&gt;"",IFERROR(TODAY()-$B51,0)&gt;Premissas!$B$5),"Conferir prazo",IF(AND(OR($O51="Aprovado",$O51="Pago"),$R51=""),"Informar valor aprovado",IF(AND($O51="Pago",OR($S51="",$T51="")),"Informar dados de pagamento","Sem alerta")))))))))</f>
        <v/>
      </c>
      <c r="O51" s="13" t="n"/>
      <c r="P51" s="15" t="n"/>
      <c r="Q51" s="14" t="n"/>
      <c r="R51" s="17" t="n"/>
      <c r="S51" s="14" t="n"/>
      <c r="T51" s="13" t="n"/>
      <c r="U51" s="15" t="n"/>
    </row>
    <row r="52" ht="33" customHeight="1">
      <c r="A52" s="13" t="n"/>
      <c r="B52" s="14" t="n"/>
      <c r="C52" s="15" t="n"/>
      <c r="D52" s="15" t="n"/>
      <c r="E52" s="15" t="n"/>
      <c r="F52" s="15" t="n"/>
      <c r="G52" s="15" t="n"/>
      <c r="H52" s="13" t="n"/>
      <c r="I52" s="13" t="n"/>
      <c r="J52" s="16" t="n"/>
      <c r="K52" s="17" t="n"/>
      <c r="L52" s="20">
        <f>IF($A52="","",IF(OR($J52="",$K52=""),"",IFERROR($J52*$K52,"")))</f>
        <v/>
      </c>
      <c r="M52" s="20">
        <f>IF($A52="","",IF($F52="","",IFERROR(VLOOKUP($F52,Premissas!$A$10:$B$15,2,FALSE),"")))</f>
        <v/>
      </c>
      <c r="N52" s="21">
        <f>IF($A52="","",IF($H52="Não","Conferir comprovante",IF(AND($F52&lt;&gt;"",$M52=""),"Tipo sem limite",IF(AND($L52&lt;&gt;"",$L52&gt;Premissas!$B$6),"Conferir limite geral",IF(AND($L52&lt;&gt;"",$M52&lt;&gt;"",$L52&gt;$M52),"Conferir limite do tipo",IF(AND($R52&lt;&gt;"",$L52&lt;&gt;"",$R52&gt;$L52),"Conferir valor aprovado",IF(AND(OR($O52="Em análise",$O52="Aguardando documentos"),$B52&lt;&gt;"",IFERROR(TODAY()-$B52,0)&gt;Premissas!$B$5),"Conferir prazo",IF(AND(OR($O52="Aprovado",$O52="Pago"),$R52=""),"Informar valor aprovado",IF(AND($O52="Pago",OR($S52="",$T52="")),"Informar dados de pagamento","Sem alerta")))))))))</f>
        <v/>
      </c>
      <c r="O52" s="13" t="n"/>
      <c r="P52" s="15" t="n"/>
      <c r="Q52" s="14" t="n"/>
      <c r="R52" s="17" t="n"/>
      <c r="S52" s="14" t="n"/>
      <c r="T52" s="13" t="n"/>
      <c r="U52" s="15" t="n"/>
    </row>
    <row r="53" ht="33" customHeight="1">
      <c r="A53" s="13" t="n"/>
      <c r="B53" s="14" t="n"/>
      <c r="C53" s="15" t="n"/>
      <c r="D53" s="15" t="n"/>
      <c r="E53" s="15" t="n"/>
      <c r="F53" s="15" t="n"/>
      <c r="G53" s="15" t="n"/>
      <c r="H53" s="13" t="n"/>
      <c r="I53" s="13" t="n"/>
      <c r="J53" s="16" t="n"/>
      <c r="K53" s="17" t="n"/>
      <c r="L53" s="18">
        <f>IF($A53="","",IF(OR($J53="",$K53=""),"",IFERROR($J53*$K53,"")))</f>
        <v/>
      </c>
      <c r="M53" s="18">
        <f>IF($A53="","",IF($F53="","",IFERROR(VLOOKUP($F53,Premissas!$A$10:$B$15,2,FALSE),"")))</f>
        <v/>
      </c>
      <c r="N53" s="19">
        <f>IF($A53="","",IF($H53="Não","Conferir comprovante",IF(AND($F53&lt;&gt;"",$M53=""),"Tipo sem limite",IF(AND($L53&lt;&gt;"",$L53&gt;Premissas!$B$6),"Conferir limite geral",IF(AND($L53&lt;&gt;"",$M53&lt;&gt;"",$L53&gt;$M53),"Conferir limite do tipo",IF(AND($R53&lt;&gt;"",$L53&lt;&gt;"",$R53&gt;$L53),"Conferir valor aprovado",IF(AND(OR($O53="Em análise",$O53="Aguardando documentos"),$B53&lt;&gt;"",IFERROR(TODAY()-$B53,0)&gt;Premissas!$B$5),"Conferir prazo",IF(AND(OR($O53="Aprovado",$O53="Pago"),$R53=""),"Informar valor aprovado",IF(AND($O53="Pago",OR($S53="",$T53="")),"Informar dados de pagamento","Sem alerta")))))))))</f>
        <v/>
      </c>
      <c r="O53" s="13" t="n"/>
      <c r="P53" s="15" t="n"/>
      <c r="Q53" s="14" t="n"/>
      <c r="R53" s="17" t="n"/>
      <c r="S53" s="14" t="n"/>
      <c r="T53" s="13" t="n"/>
      <c r="U53" s="15" t="n"/>
    </row>
    <row r="54" ht="33" customHeight="1">
      <c r="A54" s="13" t="n"/>
      <c r="B54" s="14" t="n"/>
      <c r="C54" s="15" t="n"/>
      <c r="D54" s="15" t="n"/>
      <c r="E54" s="15" t="n"/>
      <c r="F54" s="15" t="n"/>
      <c r="G54" s="15" t="n"/>
      <c r="H54" s="13" t="n"/>
      <c r="I54" s="13" t="n"/>
      <c r="J54" s="16" t="n"/>
      <c r="K54" s="17" t="n"/>
      <c r="L54" s="20">
        <f>IF($A54="","",IF(OR($J54="",$K54=""),"",IFERROR($J54*$K54,"")))</f>
        <v/>
      </c>
      <c r="M54" s="20">
        <f>IF($A54="","",IF($F54="","",IFERROR(VLOOKUP($F54,Premissas!$A$10:$B$15,2,FALSE),"")))</f>
        <v/>
      </c>
      <c r="N54" s="21">
        <f>IF($A54="","",IF($H54="Não","Conferir comprovante",IF(AND($F54&lt;&gt;"",$M54=""),"Tipo sem limite",IF(AND($L54&lt;&gt;"",$L54&gt;Premissas!$B$6),"Conferir limite geral",IF(AND($L54&lt;&gt;"",$M54&lt;&gt;"",$L54&gt;$M54),"Conferir limite do tipo",IF(AND($R54&lt;&gt;"",$L54&lt;&gt;"",$R54&gt;$L54),"Conferir valor aprovado",IF(AND(OR($O54="Em análise",$O54="Aguardando documentos"),$B54&lt;&gt;"",IFERROR(TODAY()-$B54,0)&gt;Premissas!$B$5),"Conferir prazo",IF(AND(OR($O54="Aprovado",$O54="Pago"),$R54=""),"Informar valor aprovado",IF(AND($O54="Pago",OR($S54="",$T54="")),"Informar dados de pagamento","Sem alerta")))))))))</f>
        <v/>
      </c>
      <c r="O54" s="13" t="n"/>
      <c r="P54" s="15" t="n"/>
      <c r="Q54" s="14" t="n"/>
      <c r="R54" s="17" t="n"/>
      <c r="S54" s="14" t="n"/>
      <c r="T54" s="13" t="n"/>
      <c r="U54" s="15" t="n"/>
    </row>
    <row r="55" ht="33" customHeight="1">
      <c r="A55" s="13" t="n"/>
      <c r="B55" s="14" t="n"/>
      <c r="C55" s="15" t="n"/>
      <c r="D55" s="15" t="n"/>
      <c r="E55" s="15" t="n"/>
      <c r="F55" s="15" t="n"/>
      <c r="G55" s="15" t="n"/>
      <c r="H55" s="13" t="n"/>
      <c r="I55" s="13" t="n"/>
      <c r="J55" s="16" t="n"/>
      <c r="K55" s="17" t="n"/>
      <c r="L55" s="18">
        <f>IF($A55="","",IF(OR($J55="",$K55=""),"",IFERROR($J55*$K55,"")))</f>
        <v/>
      </c>
      <c r="M55" s="18">
        <f>IF($A55="","",IF($F55="","",IFERROR(VLOOKUP($F55,Premissas!$A$10:$B$15,2,FALSE),"")))</f>
        <v/>
      </c>
      <c r="N55" s="19">
        <f>IF($A55="","",IF($H55="Não","Conferir comprovante",IF(AND($F55&lt;&gt;"",$M55=""),"Tipo sem limite",IF(AND($L55&lt;&gt;"",$L55&gt;Premissas!$B$6),"Conferir limite geral",IF(AND($L55&lt;&gt;"",$M55&lt;&gt;"",$L55&gt;$M55),"Conferir limite do tipo",IF(AND($R55&lt;&gt;"",$L55&lt;&gt;"",$R55&gt;$L55),"Conferir valor aprovado",IF(AND(OR($O55="Em análise",$O55="Aguardando documentos"),$B55&lt;&gt;"",IFERROR(TODAY()-$B55,0)&gt;Premissas!$B$5),"Conferir prazo",IF(AND(OR($O55="Aprovado",$O55="Pago"),$R55=""),"Informar valor aprovado",IF(AND($O55="Pago",OR($S55="",$T55="")),"Informar dados de pagamento","Sem alerta")))))))))</f>
        <v/>
      </c>
      <c r="O55" s="13" t="n"/>
      <c r="P55" s="15" t="n"/>
      <c r="Q55" s="14" t="n"/>
      <c r="R55" s="17" t="n"/>
      <c r="S55" s="14" t="n"/>
      <c r="T55" s="13" t="n"/>
      <c r="U55" s="15" t="n"/>
    </row>
    <row r="56" ht="33" customHeight="1">
      <c r="A56" s="13" t="n"/>
      <c r="B56" s="14" t="n"/>
      <c r="C56" s="15" t="n"/>
      <c r="D56" s="15" t="n"/>
      <c r="E56" s="15" t="n"/>
      <c r="F56" s="15" t="n"/>
      <c r="G56" s="15" t="n"/>
      <c r="H56" s="13" t="n"/>
      <c r="I56" s="13" t="n"/>
      <c r="J56" s="16" t="n"/>
      <c r="K56" s="17" t="n"/>
      <c r="L56" s="20">
        <f>IF($A56="","",IF(OR($J56="",$K56=""),"",IFERROR($J56*$K56,"")))</f>
        <v/>
      </c>
      <c r="M56" s="20">
        <f>IF($A56="","",IF($F56="","",IFERROR(VLOOKUP($F56,Premissas!$A$10:$B$15,2,FALSE),"")))</f>
        <v/>
      </c>
      <c r="N56" s="21">
        <f>IF($A56="","",IF($H56="Não","Conferir comprovante",IF(AND($F56&lt;&gt;"",$M56=""),"Tipo sem limite",IF(AND($L56&lt;&gt;"",$L56&gt;Premissas!$B$6),"Conferir limite geral",IF(AND($L56&lt;&gt;"",$M56&lt;&gt;"",$L56&gt;$M56),"Conferir limite do tipo",IF(AND($R56&lt;&gt;"",$L56&lt;&gt;"",$R56&gt;$L56),"Conferir valor aprovado",IF(AND(OR($O56="Em análise",$O56="Aguardando documentos"),$B56&lt;&gt;"",IFERROR(TODAY()-$B56,0)&gt;Premissas!$B$5),"Conferir prazo",IF(AND(OR($O56="Aprovado",$O56="Pago"),$R56=""),"Informar valor aprovado",IF(AND($O56="Pago",OR($S56="",$T56="")),"Informar dados de pagamento","Sem alerta")))))))))</f>
        <v/>
      </c>
      <c r="O56" s="13" t="n"/>
      <c r="P56" s="15" t="n"/>
      <c r="Q56" s="14" t="n"/>
      <c r="R56" s="17" t="n"/>
      <c r="S56" s="14" t="n"/>
      <c r="T56" s="13" t="n"/>
      <c r="U56" s="15" t="n"/>
    </row>
    <row r="57" ht="33" customHeight="1">
      <c r="A57" s="13" t="n"/>
      <c r="B57" s="14" t="n"/>
      <c r="C57" s="15" t="n"/>
      <c r="D57" s="15" t="n"/>
      <c r="E57" s="15" t="n"/>
      <c r="F57" s="15" t="n"/>
      <c r="G57" s="15" t="n"/>
      <c r="H57" s="13" t="n"/>
      <c r="I57" s="13" t="n"/>
      <c r="J57" s="16" t="n"/>
      <c r="K57" s="17" t="n"/>
      <c r="L57" s="18">
        <f>IF($A57="","",IF(OR($J57="",$K57=""),"",IFERROR($J57*$K57,"")))</f>
        <v/>
      </c>
      <c r="M57" s="18">
        <f>IF($A57="","",IF($F57="","",IFERROR(VLOOKUP($F57,Premissas!$A$10:$B$15,2,FALSE),"")))</f>
        <v/>
      </c>
      <c r="N57" s="19">
        <f>IF($A57="","",IF($H57="Não","Conferir comprovante",IF(AND($F57&lt;&gt;"",$M57=""),"Tipo sem limite",IF(AND($L57&lt;&gt;"",$L57&gt;Premissas!$B$6),"Conferir limite geral",IF(AND($L57&lt;&gt;"",$M57&lt;&gt;"",$L57&gt;$M57),"Conferir limite do tipo",IF(AND($R57&lt;&gt;"",$L57&lt;&gt;"",$R57&gt;$L57),"Conferir valor aprovado",IF(AND(OR($O57="Em análise",$O57="Aguardando documentos"),$B57&lt;&gt;"",IFERROR(TODAY()-$B57,0)&gt;Premissas!$B$5),"Conferir prazo",IF(AND(OR($O57="Aprovado",$O57="Pago"),$R57=""),"Informar valor aprovado",IF(AND($O57="Pago",OR($S57="",$T57="")),"Informar dados de pagamento","Sem alerta")))))))))</f>
        <v/>
      </c>
      <c r="O57" s="13" t="n"/>
      <c r="P57" s="15" t="n"/>
      <c r="Q57" s="14" t="n"/>
      <c r="R57" s="17" t="n"/>
      <c r="S57" s="14" t="n"/>
      <c r="T57" s="13" t="n"/>
      <c r="U57" s="15" t="n"/>
    </row>
    <row r="58" ht="33" customHeight="1">
      <c r="A58" s="13" t="n"/>
      <c r="B58" s="14" t="n"/>
      <c r="C58" s="15" t="n"/>
      <c r="D58" s="15" t="n"/>
      <c r="E58" s="15" t="n"/>
      <c r="F58" s="15" t="n"/>
      <c r="G58" s="15" t="n"/>
      <c r="H58" s="13" t="n"/>
      <c r="I58" s="13" t="n"/>
      <c r="J58" s="16" t="n"/>
      <c r="K58" s="17" t="n"/>
      <c r="L58" s="20">
        <f>IF($A58="","",IF(OR($J58="",$K58=""),"",IFERROR($J58*$K58,"")))</f>
        <v/>
      </c>
      <c r="M58" s="20">
        <f>IF($A58="","",IF($F58="","",IFERROR(VLOOKUP($F58,Premissas!$A$10:$B$15,2,FALSE),"")))</f>
        <v/>
      </c>
      <c r="N58" s="21">
        <f>IF($A58="","",IF($H58="Não","Conferir comprovante",IF(AND($F58&lt;&gt;"",$M58=""),"Tipo sem limite",IF(AND($L58&lt;&gt;"",$L58&gt;Premissas!$B$6),"Conferir limite geral",IF(AND($L58&lt;&gt;"",$M58&lt;&gt;"",$L58&gt;$M58),"Conferir limite do tipo",IF(AND($R58&lt;&gt;"",$L58&lt;&gt;"",$R58&gt;$L58),"Conferir valor aprovado",IF(AND(OR($O58="Em análise",$O58="Aguardando documentos"),$B58&lt;&gt;"",IFERROR(TODAY()-$B58,0)&gt;Premissas!$B$5),"Conferir prazo",IF(AND(OR($O58="Aprovado",$O58="Pago"),$R58=""),"Informar valor aprovado",IF(AND($O58="Pago",OR($S58="",$T58="")),"Informar dados de pagamento","Sem alerta")))))))))</f>
        <v/>
      </c>
      <c r="O58" s="13" t="n"/>
      <c r="P58" s="15" t="n"/>
      <c r="Q58" s="14" t="n"/>
      <c r="R58" s="17" t="n"/>
      <c r="S58" s="14" t="n"/>
      <c r="T58" s="13" t="n"/>
      <c r="U58" s="15" t="n"/>
    </row>
    <row r="59" ht="33" customHeight="1">
      <c r="A59" s="13" t="n"/>
      <c r="B59" s="14" t="n"/>
      <c r="C59" s="15" t="n"/>
      <c r="D59" s="15" t="n"/>
      <c r="E59" s="15" t="n"/>
      <c r="F59" s="15" t="n"/>
      <c r="G59" s="15" t="n"/>
      <c r="H59" s="13" t="n"/>
      <c r="I59" s="13" t="n"/>
      <c r="J59" s="16" t="n"/>
      <c r="K59" s="17" t="n"/>
      <c r="L59" s="18">
        <f>IF($A59="","",IF(OR($J59="",$K59=""),"",IFERROR($J59*$K59,"")))</f>
        <v/>
      </c>
      <c r="M59" s="18">
        <f>IF($A59="","",IF($F59="","",IFERROR(VLOOKUP($F59,Premissas!$A$10:$B$15,2,FALSE),"")))</f>
        <v/>
      </c>
      <c r="N59" s="19">
        <f>IF($A59="","",IF($H59="Não","Conferir comprovante",IF(AND($F59&lt;&gt;"",$M59=""),"Tipo sem limite",IF(AND($L59&lt;&gt;"",$L59&gt;Premissas!$B$6),"Conferir limite geral",IF(AND($L59&lt;&gt;"",$M59&lt;&gt;"",$L59&gt;$M59),"Conferir limite do tipo",IF(AND($R59&lt;&gt;"",$L59&lt;&gt;"",$R59&gt;$L59),"Conferir valor aprovado",IF(AND(OR($O59="Em análise",$O59="Aguardando documentos"),$B59&lt;&gt;"",IFERROR(TODAY()-$B59,0)&gt;Premissas!$B$5),"Conferir prazo",IF(AND(OR($O59="Aprovado",$O59="Pago"),$R59=""),"Informar valor aprovado",IF(AND($O59="Pago",OR($S59="",$T59="")),"Informar dados de pagamento","Sem alerta")))))))))</f>
        <v/>
      </c>
      <c r="O59" s="13" t="n"/>
      <c r="P59" s="15" t="n"/>
      <c r="Q59" s="14" t="n"/>
      <c r="R59" s="17" t="n"/>
      <c r="S59" s="14" t="n"/>
      <c r="T59" s="13" t="n"/>
      <c r="U59" s="15" t="n"/>
    </row>
    <row r="60" ht="33" customHeight="1">
      <c r="A60" s="13" t="n"/>
      <c r="B60" s="14" t="n"/>
      <c r="C60" s="15" t="n"/>
      <c r="D60" s="15" t="n"/>
      <c r="E60" s="15" t="n"/>
      <c r="F60" s="15" t="n"/>
      <c r="G60" s="15" t="n"/>
      <c r="H60" s="13" t="n"/>
      <c r="I60" s="13" t="n"/>
      <c r="J60" s="16" t="n"/>
      <c r="K60" s="17" t="n"/>
      <c r="L60" s="20">
        <f>IF($A60="","",IF(OR($J60="",$K60=""),"",IFERROR($J60*$K60,"")))</f>
        <v/>
      </c>
      <c r="M60" s="20">
        <f>IF($A60="","",IF($F60="","",IFERROR(VLOOKUP($F60,Premissas!$A$10:$B$15,2,FALSE),"")))</f>
        <v/>
      </c>
      <c r="N60" s="21">
        <f>IF($A60="","",IF($H60="Não","Conferir comprovante",IF(AND($F60&lt;&gt;"",$M60=""),"Tipo sem limite",IF(AND($L60&lt;&gt;"",$L60&gt;Premissas!$B$6),"Conferir limite geral",IF(AND($L60&lt;&gt;"",$M60&lt;&gt;"",$L60&gt;$M60),"Conferir limite do tipo",IF(AND($R60&lt;&gt;"",$L60&lt;&gt;"",$R60&gt;$L60),"Conferir valor aprovado",IF(AND(OR($O60="Em análise",$O60="Aguardando documentos"),$B60&lt;&gt;"",IFERROR(TODAY()-$B60,0)&gt;Premissas!$B$5),"Conferir prazo",IF(AND(OR($O60="Aprovado",$O60="Pago"),$R60=""),"Informar valor aprovado",IF(AND($O60="Pago",OR($S60="",$T60="")),"Informar dados de pagamento","Sem alerta")))))))))</f>
        <v/>
      </c>
      <c r="O60" s="13" t="n"/>
      <c r="P60" s="15" t="n"/>
      <c r="Q60" s="14" t="n"/>
      <c r="R60" s="17" t="n"/>
      <c r="S60" s="14" t="n"/>
      <c r="T60" s="13" t="n"/>
      <c r="U60" s="15" t="n"/>
    </row>
    <row r="61" ht="33" customHeight="1">
      <c r="A61" s="13" t="n"/>
      <c r="B61" s="14" t="n"/>
      <c r="C61" s="15" t="n"/>
      <c r="D61" s="15" t="n"/>
      <c r="E61" s="15" t="n"/>
      <c r="F61" s="15" t="n"/>
      <c r="G61" s="15" t="n"/>
      <c r="H61" s="13" t="n"/>
      <c r="I61" s="13" t="n"/>
      <c r="J61" s="16" t="n"/>
      <c r="K61" s="17" t="n"/>
      <c r="L61" s="18">
        <f>IF($A61="","",IF(OR($J61="",$K61=""),"",IFERROR($J61*$K61,"")))</f>
        <v/>
      </c>
      <c r="M61" s="18">
        <f>IF($A61="","",IF($F61="","",IFERROR(VLOOKUP($F61,Premissas!$A$10:$B$15,2,FALSE),"")))</f>
        <v/>
      </c>
      <c r="N61" s="19">
        <f>IF($A61="","",IF($H61="Não","Conferir comprovante",IF(AND($F61&lt;&gt;"",$M61=""),"Tipo sem limite",IF(AND($L61&lt;&gt;"",$L61&gt;Premissas!$B$6),"Conferir limite geral",IF(AND($L61&lt;&gt;"",$M61&lt;&gt;"",$L61&gt;$M61),"Conferir limite do tipo",IF(AND($R61&lt;&gt;"",$L61&lt;&gt;"",$R61&gt;$L61),"Conferir valor aprovado",IF(AND(OR($O61="Em análise",$O61="Aguardando documentos"),$B61&lt;&gt;"",IFERROR(TODAY()-$B61,0)&gt;Premissas!$B$5),"Conferir prazo",IF(AND(OR($O61="Aprovado",$O61="Pago"),$R61=""),"Informar valor aprovado",IF(AND($O61="Pago",OR($S61="",$T61="")),"Informar dados de pagamento","Sem alerta")))))))))</f>
        <v/>
      </c>
      <c r="O61" s="13" t="n"/>
      <c r="P61" s="15" t="n"/>
      <c r="Q61" s="14" t="n"/>
      <c r="R61" s="17" t="n"/>
      <c r="S61" s="14" t="n"/>
      <c r="T61" s="13" t="n"/>
      <c r="U61" s="15" t="n"/>
    </row>
    <row r="62" ht="33" customHeight="1">
      <c r="A62" s="13" t="n"/>
      <c r="B62" s="14" t="n"/>
      <c r="C62" s="15" t="n"/>
      <c r="D62" s="15" t="n"/>
      <c r="E62" s="15" t="n"/>
      <c r="F62" s="15" t="n"/>
      <c r="G62" s="15" t="n"/>
      <c r="H62" s="13" t="n"/>
      <c r="I62" s="13" t="n"/>
      <c r="J62" s="16" t="n"/>
      <c r="K62" s="17" t="n"/>
      <c r="L62" s="20">
        <f>IF($A62="","",IF(OR($J62="",$K62=""),"",IFERROR($J62*$K62,"")))</f>
        <v/>
      </c>
      <c r="M62" s="20">
        <f>IF($A62="","",IF($F62="","",IFERROR(VLOOKUP($F62,Premissas!$A$10:$B$15,2,FALSE),"")))</f>
        <v/>
      </c>
      <c r="N62" s="21">
        <f>IF($A62="","",IF($H62="Não","Conferir comprovante",IF(AND($F62&lt;&gt;"",$M62=""),"Tipo sem limite",IF(AND($L62&lt;&gt;"",$L62&gt;Premissas!$B$6),"Conferir limite geral",IF(AND($L62&lt;&gt;"",$M62&lt;&gt;"",$L62&gt;$M62),"Conferir limite do tipo",IF(AND($R62&lt;&gt;"",$L62&lt;&gt;"",$R62&gt;$L62),"Conferir valor aprovado",IF(AND(OR($O62="Em análise",$O62="Aguardando documentos"),$B62&lt;&gt;"",IFERROR(TODAY()-$B62,0)&gt;Premissas!$B$5),"Conferir prazo",IF(AND(OR($O62="Aprovado",$O62="Pago"),$R62=""),"Informar valor aprovado",IF(AND($O62="Pago",OR($S62="",$T62="")),"Informar dados de pagamento","Sem alerta")))))))))</f>
        <v/>
      </c>
      <c r="O62" s="13" t="n"/>
      <c r="P62" s="15" t="n"/>
      <c r="Q62" s="14" t="n"/>
      <c r="R62" s="17" t="n"/>
      <c r="S62" s="14" t="n"/>
      <c r="T62" s="13" t="n"/>
      <c r="U62" s="15" t="n"/>
    </row>
    <row r="63" ht="33" customHeight="1">
      <c r="A63" s="13" t="n"/>
      <c r="B63" s="14" t="n"/>
      <c r="C63" s="15" t="n"/>
      <c r="D63" s="15" t="n"/>
      <c r="E63" s="15" t="n"/>
      <c r="F63" s="15" t="n"/>
      <c r="G63" s="15" t="n"/>
      <c r="H63" s="13" t="n"/>
      <c r="I63" s="13" t="n"/>
      <c r="J63" s="16" t="n"/>
      <c r="K63" s="17" t="n"/>
      <c r="L63" s="18">
        <f>IF($A63="","",IF(OR($J63="",$K63=""),"",IFERROR($J63*$K63,"")))</f>
        <v/>
      </c>
      <c r="M63" s="18">
        <f>IF($A63="","",IF($F63="","",IFERROR(VLOOKUP($F63,Premissas!$A$10:$B$15,2,FALSE),"")))</f>
        <v/>
      </c>
      <c r="N63" s="19">
        <f>IF($A63="","",IF($H63="Não","Conferir comprovante",IF(AND($F63&lt;&gt;"",$M63=""),"Tipo sem limite",IF(AND($L63&lt;&gt;"",$L63&gt;Premissas!$B$6),"Conferir limite geral",IF(AND($L63&lt;&gt;"",$M63&lt;&gt;"",$L63&gt;$M63),"Conferir limite do tipo",IF(AND($R63&lt;&gt;"",$L63&lt;&gt;"",$R63&gt;$L63),"Conferir valor aprovado",IF(AND(OR($O63="Em análise",$O63="Aguardando documentos"),$B63&lt;&gt;"",IFERROR(TODAY()-$B63,0)&gt;Premissas!$B$5),"Conferir prazo",IF(AND(OR($O63="Aprovado",$O63="Pago"),$R63=""),"Informar valor aprovado",IF(AND($O63="Pago",OR($S63="",$T63="")),"Informar dados de pagamento","Sem alerta")))))))))</f>
        <v/>
      </c>
      <c r="O63" s="13" t="n"/>
      <c r="P63" s="15" t="n"/>
      <c r="Q63" s="14" t="n"/>
      <c r="R63" s="17" t="n"/>
      <c r="S63" s="14" t="n"/>
      <c r="T63" s="13" t="n"/>
      <c r="U63" s="15" t="n"/>
    </row>
    <row r="64" ht="33" customHeight="1">
      <c r="A64" s="13" t="n"/>
      <c r="B64" s="14" t="n"/>
      <c r="C64" s="15" t="n"/>
      <c r="D64" s="15" t="n"/>
      <c r="E64" s="15" t="n"/>
      <c r="F64" s="15" t="n"/>
      <c r="G64" s="15" t="n"/>
      <c r="H64" s="13" t="n"/>
      <c r="I64" s="13" t="n"/>
      <c r="J64" s="16" t="n"/>
      <c r="K64" s="17" t="n"/>
      <c r="L64" s="20">
        <f>IF($A64="","",IF(OR($J64="",$K64=""),"",IFERROR($J64*$K64,"")))</f>
        <v/>
      </c>
      <c r="M64" s="20">
        <f>IF($A64="","",IF($F64="","",IFERROR(VLOOKUP($F64,Premissas!$A$10:$B$15,2,FALSE),"")))</f>
        <v/>
      </c>
      <c r="N64" s="21">
        <f>IF($A64="","",IF($H64="Não","Conferir comprovante",IF(AND($F64&lt;&gt;"",$M64=""),"Tipo sem limite",IF(AND($L64&lt;&gt;"",$L64&gt;Premissas!$B$6),"Conferir limite geral",IF(AND($L64&lt;&gt;"",$M64&lt;&gt;"",$L64&gt;$M64),"Conferir limite do tipo",IF(AND($R64&lt;&gt;"",$L64&lt;&gt;"",$R64&gt;$L64),"Conferir valor aprovado",IF(AND(OR($O64="Em análise",$O64="Aguardando documentos"),$B64&lt;&gt;"",IFERROR(TODAY()-$B64,0)&gt;Premissas!$B$5),"Conferir prazo",IF(AND(OR($O64="Aprovado",$O64="Pago"),$R64=""),"Informar valor aprovado",IF(AND($O64="Pago",OR($S64="",$T64="")),"Informar dados de pagamento","Sem alerta")))))))))</f>
        <v/>
      </c>
      <c r="O64" s="13" t="n"/>
      <c r="P64" s="15" t="n"/>
      <c r="Q64" s="14" t="n"/>
      <c r="R64" s="17" t="n"/>
      <c r="S64" s="14" t="n"/>
      <c r="T64" s="13" t="n"/>
      <c r="U64" s="15" t="n"/>
    </row>
    <row r="65" ht="33" customHeight="1">
      <c r="A65" s="13" t="n"/>
      <c r="B65" s="14" t="n"/>
      <c r="C65" s="15" t="n"/>
      <c r="D65" s="15" t="n"/>
      <c r="E65" s="15" t="n"/>
      <c r="F65" s="15" t="n"/>
      <c r="G65" s="15" t="n"/>
      <c r="H65" s="13" t="n"/>
      <c r="I65" s="13" t="n"/>
      <c r="J65" s="16" t="n"/>
      <c r="K65" s="17" t="n"/>
      <c r="L65" s="18">
        <f>IF($A65="","",IF(OR($J65="",$K65=""),"",IFERROR($J65*$K65,"")))</f>
        <v/>
      </c>
      <c r="M65" s="18">
        <f>IF($A65="","",IF($F65="","",IFERROR(VLOOKUP($F65,Premissas!$A$10:$B$15,2,FALSE),"")))</f>
        <v/>
      </c>
      <c r="N65" s="19">
        <f>IF($A65="","",IF($H65="Não","Conferir comprovante",IF(AND($F65&lt;&gt;"",$M65=""),"Tipo sem limite",IF(AND($L65&lt;&gt;"",$L65&gt;Premissas!$B$6),"Conferir limite geral",IF(AND($L65&lt;&gt;"",$M65&lt;&gt;"",$L65&gt;$M65),"Conferir limite do tipo",IF(AND($R65&lt;&gt;"",$L65&lt;&gt;"",$R65&gt;$L65),"Conferir valor aprovado",IF(AND(OR($O65="Em análise",$O65="Aguardando documentos"),$B65&lt;&gt;"",IFERROR(TODAY()-$B65,0)&gt;Premissas!$B$5),"Conferir prazo",IF(AND(OR($O65="Aprovado",$O65="Pago"),$R65=""),"Informar valor aprovado",IF(AND($O65="Pago",OR($S65="",$T65="")),"Informar dados de pagamento","Sem alerta")))))))))</f>
        <v/>
      </c>
      <c r="O65" s="13" t="n"/>
      <c r="P65" s="15" t="n"/>
      <c r="Q65" s="14" t="n"/>
      <c r="R65" s="17" t="n"/>
      <c r="S65" s="14" t="n"/>
      <c r="T65" s="13" t="n"/>
      <c r="U65" s="15" t="n"/>
    </row>
    <row r="66" ht="33" customHeight="1">
      <c r="A66" s="13" t="n"/>
      <c r="B66" s="14" t="n"/>
      <c r="C66" s="15" t="n"/>
      <c r="D66" s="15" t="n"/>
      <c r="E66" s="15" t="n"/>
      <c r="F66" s="15" t="n"/>
      <c r="G66" s="15" t="n"/>
      <c r="H66" s="13" t="n"/>
      <c r="I66" s="13" t="n"/>
      <c r="J66" s="16" t="n"/>
      <c r="K66" s="17" t="n"/>
      <c r="L66" s="20">
        <f>IF($A66="","",IF(OR($J66="",$K66=""),"",IFERROR($J66*$K66,"")))</f>
        <v/>
      </c>
      <c r="M66" s="20">
        <f>IF($A66="","",IF($F66="","",IFERROR(VLOOKUP($F66,Premissas!$A$10:$B$15,2,FALSE),"")))</f>
        <v/>
      </c>
      <c r="N66" s="21">
        <f>IF($A66="","",IF($H66="Não","Conferir comprovante",IF(AND($F66&lt;&gt;"",$M66=""),"Tipo sem limite",IF(AND($L66&lt;&gt;"",$L66&gt;Premissas!$B$6),"Conferir limite geral",IF(AND($L66&lt;&gt;"",$M66&lt;&gt;"",$L66&gt;$M66),"Conferir limite do tipo",IF(AND($R66&lt;&gt;"",$L66&lt;&gt;"",$R66&gt;$L66),"Conferir valor aprovado",IF(AND(OR($O66="Em análise",$O66="Aguardando documentos"),$B66&lt;&gt;"",IFERROR(TODAY()-$B66,0)&gt;Premissas!$B$5),"Conferir prazo",IF(AND(OR($O66="Aprovado",$O66="Pago"),$R66=""),"Informar valor aprovado",IF(AND($O66="Pago",OR($S66="",$T66="")),"Informar dados de pagamento","Sem alerta")))))))))</f>
        <v/>
      </c>
      <c r="O66" s="13" t="n"/>
      <c r="P66" s="15" t="n"/>
      <c r="Q66" s="14" t="n"/>
      <c r="R66" s="17" t="n"/>
      <c r="S66" s="14" t="n"/>
      <c r="T66" s="13" t="n"/>
      <c r="U66" s="15" t="n"/>
    </row>
    <row r="67" ht="33" customHeight="1">
      <c r="A67" s="13" t="n"/>
      <c r="B67" s="14" t="n"/>
      <c r="C67" s="15" t="n"/>
      <c r="D67" s="15" t="n"/>
      <c r="E67" s="15" t="n"/>
      <c r="F67" s="15" t="n"/>
      <c r="G67" s="15" t="n"/>
      <c r="H67" s="13" t="n"/>
      <c r="I67" s="13" t="n"/>
      <c r="J67" s="16" t="n"/>
      <c r="K67" s="17" t="n"/>
      <c r="L67" s="18">
        <f>IF($A67="","",IF(OR($J67="",$K67=""),"",IFERROR($J67*$K67,"")))</f>
        <v/>
      </c>
      <c r="M67" s="18">
        <f>IF($A67="","",IF($F67="","",IFERROR(VLOOKUP($F67,Premissas!$A$10:$B$15,2,FALSE),"")))</f>
        <v/>
      </c>
      <c r="N67" s="19">
        <f>IF($A67="","",IF($H67="Não","Conferir comprovante",IF(AND($F67&lt;&gt;"",$M67=""),"Tipo sem limite",IF(AND($L67&lt;&gt;"",$L67&gt;Premissas!$B$6),"Conferir limite geral",IF(AND($L67&lt;&gt;"",$M67&lt;&gt;"",$L67&gt;$M67),"Conferir limite do tipo",IF(AND($R67&lt;&gt;"",$L67&lt;&gt;"",$R67&gt;$L67),"Conferir valor aprovado",IF(AND(OR($O67="Em análise",$O67="Aguardando documentos"),$B67&lt;&gt;"",IFERROR(TODAY()-$B67,0)&gt;Premissas!$B$5),"Conferir prazo",IF(AND(OR($O67="Aprovado",$O67="Pago"),$R67=""),"Informar valor aprovado",IF(AND($O67="Pago",OR($S67="",$T67="")),"Informar dados de pagamento","Sem alerta")))))))))</f>
        <v/>
      </c>
      <c r="O67" s="13" t="n"/>
      <c r="P67" s="15" t="n"/>
      <c r="Q67" s="14" t="n"/>
      <c r="R67" s="17" t="n"/>
      <c r="S67" s="14" t="n"/>
      <c r="T67" s="13" t="n"/>
      <c r="U67" s="15" t="n"/>
    </row>
    <row r="68" ht="33" customHeight="1">
      <c r="A68" s="13" t="n"/>
      <c r="B68" s="14" t="n"/>
      <c r="C68" s="15" t="n"/>
      <c r="D68" s="15" t="n"/>
      <c r="E68" s="15" t="n"/>
      <c r="F68" s="15" t="n"/>
      <c r="G68" s="15" t="n"/>
      <c r="H68" s="13" t="n"/>
      <c r="I68" s="13" t="n"/>
      <c r="J68" s="16" t="n"/>
      <c r="K68" s="17" t="n"/>
      <c r="L68" s="20">
        <f>IF($A68="","",IF(OR($J68="",$K68=""),"",IFERROR($J68*$K68,"")))</f>
        <v/>
      </c>
      <c r="M68" s="20">
        <f>IF($A68="","",IF($F68="","",IFERROR(VLOOKUP($F68,Premissas!$A$10:$B$15,2,FALSE),"")))</f>
        <v/>
      </c>
      <c r="N68" s="21">
        <f>IF($A68="","",IF($H68="Não","Conferir comprovante",IF(AND($F68&lt;&gt;"",$M68=""),"Tipo sem limite",IF(AND($L68&lt;&gt;"",$L68&gt;Premissas!$B$6),"Conferir limite geral",IF(AND($L68&lt;&gt;"",$M68&lt;&gt;"",$L68&gt;$M68),"Conferir limite do tipo",IF(AND($R68&lt;&gt;"",$L68&lt;&gt;"",$R68&gt;$L68),"Conferir valor aprovado",IF(AND(OR($O68="Em análise",$O68="Aguardando documentos"),$B68&lt;&gt;"",IFERROR(TODAY()-$B68,0)&gt;Premissas!$B$5),"Conferir prazo",IF(AND(OR($O68="Aprovado",$O68="Pago"),$R68=""),"Informar valor aprovado",IF(AND($O68="Pago",OR($S68="",$T68="")),"Informar dados de pagamento","Sem alerta")))))))))</f>
        <v/>
      </c>
      <c r="O68" s="13" t="n"/>
      <c r="P68" s="15" t="n"/>
      <c r="Q68" s="14" t="n"/>
      <c r="R68" s="17" t="n"/>
      <c r="S68" s="14" t="n"/>
      <c r="T68" s="13" t="n"/>
      <c r="U68" s="15" t="n"/>
    </row>
    <row r="69" ht="33" customHeight="1">
      <c r="A69" s="13" t="n"/>
      <c r="B69" s="14" t="n"/>
      <c r="C69" s="15" t="n"/>
      <c r="D69" s="15" t="n"/>
      <c r="E69" s="15" t="n"/>
      <c r="F69" s="15" t="n"/>
      <c r="G69" s="15" t="n"/>
      <c r="H69" s="13" t="n"/>
      <c r="I69" s="13" t="n"/>
      <c r="J69" s="16" t="n"/>
      <c r="K69" s="17" t="n"/>
      <c r="L69" s="18">
        <f>IF($A69="","",IF(OR($J69="",$K69=""),"",IFERROR($J69*$K69,"")))</f>
        <v/>
      </c>
      <c r="M69" s="18">
        <f>IF($A69="","",IF($F69="","",IFERROR(VLOOKUP($F69,Premissas!$A$10:$B$15,2,FALSE),"")))</f>
        <v/>
      </c>
      <c r="N69" s="19">
        <f>IF($A69="","",IF($H69="Não","Conferir comprovante",IF(AND($F69&lt;&gt;"",$M69=""),"Tipo sem limite",IF(AND($L69&lt;&gt;"",$L69&gt;Premissas!$B$6),"Conferir limite geral",IF(AND($L69&lt;&gt;"",$M69&lt;&gt;"",$L69&gt;$M69),"Conferir limite do tipo",IF(AND($R69&lt;&gt;"",$L69&lt;&gt;"",$R69&gt;$L69),"Conferir valor aprovado",IF(AND(OR($O69="Em análise",$O69="Aguardando documentos"),$B69&lt;&gt;"",IFERROR(TODAY()-$B69,0)&gt;Premissas!$B$5),"Conferir prazo",IF(AND(OR($O69="Aprovado",$O69="Pago"),$R69=""),"Informar valor aprovado",IF(AND($O69="Pago",OR($S69="",$T69="")),"Informar dados de pagamento","Sem alerta")))))))))</f>
        <v/>
      </c>
      <c r="O69" s="13" t="n"/>
      <c r="P69" s="15" t="n"/>
      <c r="Q69" s="14" t="n"/>
      <c r="R69" s="17" t="n"/>
      <c r="S69" s="14" t="n"/>
      <c r="T69" s="13" t="n"/>
      <c r="U69" s="15" t="n"/>
    </row>
    <row r="70" ht="33" customHeight="1">
      <c r="A70" s="13" t="n"/>
      <c r="B70" s="14" t="n"/>
      <c r="C70" s="15" t="n"/>
      <c r="D70" s="15" t="n"/>
      <c r="E70" s="15" t="n"/>
      <c r="F70" s="15" t="n"/>
      <c r="G70" s="15" t="n"/>
      <c r="H70" s="13" t="n"/>
      <c r="I70" s="13" t="n"/>
      <c r="J70" s="16" t="n"/>
      <c r="K70" s="17" t="n"/>
      <c r="L70" s="20">
        <f>IF($A70="","",IF(OR($J70="",$K70=""),"",IFERROR($J70*$K70,"")))</f>
        <v/>
      </c>
      <c r="M70" s="20">
        <f>IF($A70="","",IF($F70="","",IFERROR(VLOOKUP($F70,Premissas!$A$10:$B$15,2,FALSE),"")))</f>
        <v/>
      </c>
      <c r="N70" s="21">
        <f>IF($A70="","",IF($H70="Não","Conferir comprovante",IF(AND($F70&lt;&gt;"",$M70=""),"Tipo sem limite",IF(AND($L70&lt;&gt;"",$L70&gt;Premissas!$B$6),"Conferir limite geral",IF(AND($L70&lt;&gt;"",$M70&lt;&gt;"",$L70&gt;$M70),"Conferir limite do tipo",IF(AND($R70&lt;&gt;"",$L70&lt;&gt;"",$R70&gt;$L70),"Conferir valor aprovado",IF(AND(OR($O70="Em análise",$O70="Aguardando documentos"),$B70&lt;&gt;"",IFERROR(TODAY()-$B70,0)&gt;Premissas!$B$5),"Conferir prazo",IF(AND(OR($O70="Aprovado",$O70="Pago"),$R70=""),"Informar valor aprovado",IF(AND($O70="Pago",OR($S70="",$T70="")),"Informar dados de pagamento","Sem alerta")))))))))</f>
        <v/>
      </c>
      <c r="O70" s="13" t="n"/>
      <c r="P70" s="15" t="n"/>
      <c r="Q70" s="14" t="n"/>
      <c r="R70" s="17" t="n"/>
      <c r="S70" s="14" t="n"/>
      <c r="T70" s="13" t="n"/>
      <c r="U70" s="15" t="n"/>
    </row>
    <row r="71" ht="33" customHeight="1">
      <c r="A71" s="13" t="n"/>
      <c r="B71" s="14" t="n"/>
      <c r="C71" s="15" t="n"/>
      <c r="D71" s="15" t="n"/>
      <c r="E71" s="15" t="n"/>
      <c r="F71" s="15" t="n"/>
      <c r="G71" s="15" t="n"/>
      <c r="H71" s="13" t="n"/>
      <c r="I71" s="13" t="n"/>
      <c r="J71" s="16" t="n"/>
      <c r="K71" s="17" t="n"/>
      <c r="L71" s="18">
        <f>IF($A71="","",IF(OR($J71="",$K71=""),"",IFERROR($J71*$K71,"")))</f>
        <v/>
      </c>
      <c r="M71" s="18">
        <f>IF($A71="","",IF($F71="","",IFERROR(VLOOKUP($F71,Premissas!$A$10:$B$15,2,FALSE),"")))</f>
        <v/>
      </c>
      <c r="N71" s="19">
        <f>IF($A71="","",IF($H71="Não","Conferir comprovante",IF(AND($F71&lt;&gt;"",$M71=""),"Tipo sem limite",IF(AND($L71&lt;&gt;"",$L71&gt;Premissas!$B$6),"Conferir limite geral",IF(AND($L71&lt;&gt;"",$M71&lt;&gt;"",$L71&gt;$M71),"Conferir limite do tipo",IF(AND($R71&lt;&gt;"",$L71&lt;&gt;"",$R71&gt;$L71),"Conferir valor aprovado",IF(AND(OR($O71="Em análise",$O71="Aguardando documentos"),$B71&lt;&gt;"",IFERROR(TODAY()-$B71,0)&gt;Premissas!$B$5),"Conferir prazo",IF(AND(OR($O71="Aprovado",$O71="Pago"),$R71=""),"Informar valor aprovado",IF(AND($O71="Pago",OR($S71="",$T71="")),"Informar dados de pagamento","Sem alerta")))))))))</f>
        <v/>
      </c>
      <c r="O71" s="13" t="n"/>
      <c r="P71" s="15" t="n"/>
      <c r="Q71" s="14" t="n"/>
      <c r="R71" s="17" t="n"/>
      <c r="S71" s="14" t="n"/>
      <c r="T71" s="13" t="n"/>
      <c r="U71" s="15" t="n"/>
    </row>
    <row r="72" ht="33" customHeight="1">
      <c r="A72" s="13" t="n"/>
      <c r="B72" s="14" t="n"/>
      <c r="C72" s="15" t="n"/>
      <c r="D72" s="15" t="n"/>
      <c r="E72" s="15" t="n"/>
      <c r="F72" s="15" t="n"/>
      <c r="G72" s="15" t="n"/>
      <c r="H72" s="13" t="n"/>
      <c r="I72" s="13" t="n"/>
      <c r="J72" s="16" t="n"/>
      <c r="K72" s="17" t="n"/>
      <c r="L72" s="20">
        <f>IF($A72="","",IF(OR($J72="",$K72=""),"",IFERROR($J72*$K72,"")))</f>
        <v/>
      </c>
      <c r="M72" s="20">
        <f>IF($A72="","",IF($F72="","",IFERROR(VLOOKUP($F72,Premissas!$A$10:$B$15,2,FALSE),"")))</f>
        <v/>
      </c>
      <c r="N72" s="21">
        <f>IF($A72="","",IF($H72="Não","Conferir comprovante",IF(AND($F72&lt;&gt;"",$M72=""),"Tipo sem limite",IF(AND($L72&lt;&gt;"",$L72&gt;Premissas!$B$6),"Conferir limite geral",IF(AND($L72&lt;&gt;"",$M72&lt;&gt;"",$L72&gt;$M72),"Conferir limite do tipo",IF(AND($R72&lt;&gt;"",$L72&lt;&gt;"",$R72&gt;$L72),"Conferir valor aprovado",IF(AND(OR($O72="Em análise",$O72="Aguardando documentos"),$B72&lt;&gt;"",IFERROR(TODAY()-$B72,0)&gt;Premissas!$B$5),"Conferir prazo",IF(AND(OR($O72="Aprovado",$O72="Pago"),$R72=""),"Informar valor aprovado",IF(AND($O72="Pago",OR($S72="",$T72="")),"Informar dados de pagamento","Sem alerta")))))))))</f>
        <v/>
      </c>
      <c r="O72" s="13" t="n"/>
      <c r="P72" s="15" t="n"/>
      <c r="Q72" s="14" t="n"/>
      <c r="R72" s="17" t="n"/>
      <c r="S72" s="14" t="n"/>
      <c r="T72" s="13" t="n"/>
      <c r="U72" s="15" t="n"/>
    </row>
    <row r="73" ht="33" customHeight="1">
      <c r="A73" s="13" t="n"/>
      <c r="B73" s="14" t="n"/>
      <c r="C73" s="15" t="n"/>
      <c r="D73" s="15" t="n"/>
      <c r="E73" s="15" t="n"/>
      <c r="F73" s="15" t="n"/>
      <c r="G73" s="15" t="n"/>
      <c r="H73" s="13" t="n"/>
      <c r="I73" s="13" t="n"/>
      <c r="J73" s="16" t="n"/>
      <c r="K73" s="17" t="n"/>
      <c r="L73" s="18">
        <f>IF($A73="","",IF(OR($J73="",$K73=""),"",IFERROR($J73*$K73,"")))</f>
        <v/>
      </c>
      <c r="M73" s="18">
        <f>IF($A73="","",IF($F73="","",IFERROR(VLOOKUP($F73,Premissas!$A$10:$B$15,2,FALSE),"")))</f>
        <v/>
      </c>
      <c r="N73" s="19">
        <f>IF($A73="","",IF($H73="Não","Conferir comprovante",IF(AND($F73&lt;&gt;"",$M73=""),"Tipo sem limite",IF(AND($L73&lt;&gt;"",$L73&gt;Premissas!$B$6),"Conferir limite geral",IF(AND($L73&lt;&gt;"",$M73&lt;&gt;"",$L73&gt;$M73),"Conferir limite do tipo",IF(AND($R73&lt;&gt;"",$L73&lt;&gt;"",$R73&gt;$L73),"Conferir valor aprovado",IF(AND(OR($O73="Em análise",$O73="Aguardando documentos"),$B73&lt;&gt;"",IFERROR(TODAY()-$B73,0)&gt;Premissas!$B$5),"Conferir prazo",IF(AND(OR($O73="Aprovado",$O73="Pago"),$R73=""),"Informar valor aprovado",IF(AND($O73="Pago",OR($S73="",$T73="")),"Informar dados de pagamento","Sem alerta")))))))))</f>
        <v/>
      </c>
      <c r="O73" s="13" t="n"/>
      <c r="P73" s="15" t="n"/>
      <c r="Q73" s="14" t="n"/>
      <c r="R73" s="17" t="n"/>
      <c r="S73" s="14" t="n"/>
      <c r="T73" s="13" t="n"/>
      <c r="U73" s="15" t="n"/>
    </row>
    <row r="74" ht="33" customHeight="1">
      <c r="A74" s="13" t="n"/>
      <c r="B74" s="14" t="n"/>
      <c r="C74" s="15" t="n"/>
      <c r="D74" s="15" t="n"/>
      <c r="E74" s="15" t="n"/>
      <c r="F74" s="15" t="n"/>
      <c r="G74" s="15" t="n"/>
      <c r="H74" s="13" t="n"/>
      <c r="I74" s="13" t="n"/>
      <c r="J74" s="16" t="n"/>
      <c r="K74" s="17" t="n"/>
      <c r="L74" s="20">
        <f>IF($A74="","",IF(OR($J74="",$K74=""),"",IFERROR($J74*$K74,"")))</f>
        <v/>
      </c>
      <c r="M74" s="20">
        <f>IF($A74="","",IF($F74="","",IFERROR(VLOOKUP($F74,Premissas!$A$10:$B$15,2,FALSE),"")))</f>
        <v/>
      </c>
      <c r="N74" s="21">
        <f>IF($A74="","",IF($H74="Não","Conferir comprovante",IF(AND($F74&lt;&gt;"",$M74=""),"Tipo sem limite",IF(AND($L74&lt;&gt;"",$L74&gt;Premissas!$B$6),"Conferir limite geral",IF(AND($L74&lt;&gt;"",$M74&lt;&gt;"",$L74&gt;$M74),"Conferir limite do tipo",IF(AND($R74&lt;&gt;"",$L74&lt;&gt;"",$R74&gt;$L74),"Conferir valor aprovado",IF(AND(OR($O74="Em análise",$O74="Aguardando documentos"),$B74&lt;&gt;"",IFERROR(TODAY()-$B74,0)&gt;Premissas!$B$5),"Conferir prazo",IF(AND(OR($O74="Aprovado",$O74="Pago"),$R74=""),"Informar valor aprovado",IF(AND($O74="Pago",OR($S74="",$T74="")),"Informar dados de pagamento","Sem alerta")))))))))</f>
        <v/>
      </c>
      <c r="O74" s="13" t="n"/>
      <c r="P74" s="15" t="n"/>
      <c r="Q74" s="14" t="n"/>
      <c r="R74" s="17" t="n"/>
      <c r="S74" s="14" t="n"/>
      <c r="T74" s="13" t="n"/>
      <c r="U74" s="15" t="n"/>
    </row>
    <row r="75" ht="33" customHeight="1">
      <c r="A75" s="13" t="n"/>
      <c r="B75" s="14" t="n"/>
      <c r="C75" s="15" t="n"/>
      <c r="D75" s="15" t="n"/>
      <c r="E75" s="15" t="n"/>
      <c r="F75" s="15" t="n"/>
      <c r="G75" s="15" t="n"/>
      <c r="H75" s="13" t="n"/>
      <c r="I75" s="13" t="n"/>
      <c r="J75" s="16" t="n"/>
      <c r="K75" s="17" t="n"/>
      <c r="L75" s="18">
        <f>IF($A75="","",IF(OR($J75="",$K75=""),"",IFERROR($J75*$K75,"")))</f>
        <v/>
      </c>
      <c r="M75" s="18">
        <f>IF($A75="","",IF($F75="","",IFERROR(VLOOKUP($F75,Premissas!$A$10:$B$15,2,FALSE),"")))</f>
        <v/>
      </c>
      <c r="N75" s="19">
        <f>IF($A75="","",IF($H75="Não","Conferir comprovante",IF(AND($F75&lt;&gt;"",$M75=""),"Tipo sem limite",IF(AND($L75&lt;&gt;"",$L75&gt;Premissas!$B$6),"Conferir limite geral",IF(AND($L75&lt;&gt;"",$M75&lt;&gt;"",$L75&gt;$M75),"Conferir limite do tipo",IF(AND($R75&lt;&gt;"",$L75&lt;&gt;"",$R75&gt;$L75),"Conferir valor aprovado",IF(AND(OR($O75="Em análise",$O75="Aguardando documentos"),$B75&lt;&gt;"",IFERROR(TODAY()-$B75,0)&gt;Premissas!$B$5),"Conferir prazo",IF(AND(OR($O75="Aprovado",$O75="Pago"),$R75=""),"Informar valor aprovado",IF(AND($O75="Pago",OR($S75="",$T75="")),"Informar dados de pagamento","Sem alerta")))))))))</f>
        <v/>
      </c>
      <c r="O75" s="13" t="n"/>
      <c r="P75" s="15" t="n"/>
      <c r="Q75" s="14" t="n"/>
      <c r="R75" s="17" t="n"/>
      <c r="S75" s="14" t="n"/>
      <c r="T75" s="13" t="n"/>
      <c r="U75" s="15" t="n"/>
    </row>
    <row r="76" ht="33" customHeight="1">
      <c r="A76" s="13" t="n"/>
      <c r="B76" s="14" t="n"/>
      <c r="C76" s="15" t="n"/>
      <c r="D76" s="15" t="n"/>
      <c r="E76" s="15" t="n"/>
      <c r="F76" s="15" t="n"/>
      <c r="G76" s="15" t="n"/>
      <c r="H76" s="13" t="n"/>
      <c r="I76" s="13" t="n"/>
      <c r="J76" s="16" t="n"/>
      <c r="K76" s="17" t="n"/>
      <c r="L76" s="20">
        <f>IF($A76="","",IF(OR($J76="",$K76=""),"",IFERROR($J76*$K76,"")))</f>
        <v/>
      </c>
      <c r="M76" s="20">
        <f>IF($A76="","",IF($F76="","",IFERROR(VLOOKUP($F76,Premissas!$A$10:$B$15,2,FALSE),"")))</f>
        <v/>
      </c>
      <c r="N76" s="21">
        <f>IF($A76="","",IF($H76="Não","Conferir comprovante",IF(AND($F76&lt;&gt;"",$M76=""),"Tipo sem limite",IF(AND($L76&lt;&gt;"",$L76&gt;Premissas!$B$6),"Conferir limite geral",IF(AND($L76&lt;&gt;"",$M76&lt;&gt;"",$L76&gt;$M76),"Conferir limite do tipo",IF(AND($R76&lt;&gt;"",$L76&lt;&gt;"",$R76&gt;$L76),"Conferir valor aprovado",IF(AND(OR($O76="Em análise",$O76="Aguardando documentos"),$B76&lt;&gt;"",IFERROR(TODAY()-$B76,0)&gt;Premissas!$B$5),"Conferir prazo",IF(AND(OR($O76="Aprovado",$O76="Pago"),$R76=""),"Informar valor aprovado",IF(AND($O76="Pago",OR($S76="",$T76="")),"Informar dados de pagamento","Sem alerta")))))))))</f>
        <v/>
      </c>
      <c r="O76" s="13" t="n"/>
      <c r="P76" s="15" t="n"/>
      <c r="Q76" s="14" t="n"/>
      <c r="R76" s="17" t="n"/>
      <c r="S76" s="14" t="n"/>
      <c r="T76" s="13" t="n"/>
      <c r="U76" s="15" t="n"/>
    </row>
    <row r="77" ht="33" customHeight="1">
      <c r="A77" s="13" t="n"/>
      <c r="B77" s="14" t="n"/>
      <c r="C77" s="15" t="n"/>
      <c r="D77" s="15" t="n"/>
      <c r="E77" s="15" t="n"/>
      <c r="F77" s="15" t="n"/>
      <c r="G77" s="15" t="n"/>
      <c r="H77" s="13" t="n"/>
      <c r="I77" s="13" t="n"/>
      <c r="J77" s="16" t="n"/>
      <c r="K77" s="17" t="n"/>
      <c r="L77" s="18">
        <f>IF($A77="","",IF(OR($J77="",$K77=""),"",IFERROR($J77*$K77,"")))</f>
        <v/>
      </c>
      <c r="M77" s="18">
        <f>IF($A77="","",IF($F77="","",IFERROR(VLOOKUP($F77,Premissas!$A$10:$B$15,2,FALSE),"")))</f>
        <v/>
      </c>
      <c r="N77" s="19">
        <f>IF($A77="","",IF($H77="Não","Conferir comprovante",IF(AND($F77&lt;&gt;"",$M77=""),"Tipo sem limite",IF(AND($L77&lt;&gt;"",$L77&gt;Premissas!$B$6),"Conferir limite geral",IF(AND($L77&lt;&gt;"",$M77&lt;&gt;"",$L77&gt;$M77),"Conferir limite do tipo",IF(AND($R77&lt;&gt;"",$L77&lt;&gt;"",$R77&gt;$L77),"Conferir valor aprovado",IF(AND(OR($O77="Em análise",$O77="Aguardando documentos"),$B77&lt;&gt;"",IFERROR(TODAY()-$B77,0)&gt;Premissas!$B$5),"Conferir prazo",IF(AND(OR($O77="Aprovado",$O77="Pago"),$R77=""),"Informar valor aprovado",IF(AND($O77="Pago",OR($S77="",$T77="")),"Informar dados de pagamento","Sem alerta")))))))))</f>
        <v/>
      </c>
      <c r="O77" s="13" t="n"/>
      <c r="P77" s="15" t="n"/>
      <c r="Q77" s="14" t="n"/>
      <c r="R77" s="17" t="n"/>
      <c r="S77" s="14" t="n"/>
      <c r="T77" s="13" t="n"/>
      <c r="U77" s="15" t="n"/>
    </row>
    <row r="78" ht="33" customHeight="1">
      <c r="A78" s="13" t="n"/>
      <c r="B78" s="14" t="n"/>
      <c r="C78" s="15" t="n"/>
      <c r="D78" s="15" t="n"/>
      <c r="E78" s="15" t="n"/>
      <c r="F78" s="15" t="n"/>
      <c r="G78" s="15" t="n"/>
      <c r="H78" s="13" t="n"/>
      <c r="I78" s="13" t="n"/>
      <c r="J78" s="16" t="n"/>
      <c r="K78" s="17" t="n"/>
      <c r="L78" s="20">
        <f>IF($A78="","",IF(OR($J78="",$K78=""),"",IFERROR($J78*$K78,"")))</f>
        <v/>
      </c>
      <c r="M78" s="20">
        <f>IF($A78="","",IF($F78="","",IFERROR(VLOOKUP($F78,Premissas!$A$10:$B$15,2,FALSE),"")))</f>
        <v/>
      </c>
      <c r="N78" s="21">
        <f>IF($A78="","",IF($H78="Não","Conferir comprovante",IF(AND($F78&lt;&gt;"",$M78=""),"Tipo sem limite",IF(AND($L78&lt;&gt;"",$L78&gt;Premissas!$B$6),"Conferir limite geral",IF(AND($L78&lt;&gt;"",$M78&lt;&gt;"",$L78&gt;$M78),"Conferir limite do tipo",IF(AND($R78&lt;&gt;"",$L78&lt;&gt;"",$R78&gt;$L78),"Conferir valor aprovado",IF(AND(OR($O78="Em análise",$O78="Aguardando documentos"),$B78&lt;&gt;"",IFERROR(TODAY()-$B78,0)&gt;Premissas!$B$5),"Conferir prazo",IF(AND(OR($O78="Aprovado",$O78="Pago"),$R78=""),"Informar valor aprovado",IF(AND($O78="Pago",OR($S78="",$T78="")),"Informar dados de pagamento","Sem alerta")))))))))</f>
        <v/>
      </c>
      <c r="O78" s="13" t="n"/>
      <c r="P78" s="15" t="n"/>
      <c r="Q78" s="14" t="n"/>
      <c r="R78" s="17" t="n"/>
      <c r="S78" s="14" t="n"/>
      <c r="T78" s="13" t="n"/>
      <c r="U78" s="15" t="n"/>
    </row>
    <row r="79" ht="33" customHeight="1">
      <c r="A79" s="13" t="n"/>
      <c r="B79" s="14" t="n"/>
      <c r="C79" s="15" t="n"/>
      <c r="D79" s="15" t="n"/>
      <c r="E79" s="15" t="n"/>
      <c r="F79" s="15" t="n"/>
      <c r="G79" s="15" t="n"/>
      <c r="H79" s="13" t="n"/>
      <c r="I79" s="13" t="n"/>
      <c r="J79" s="16" t="n"/>
      <c r="K79" s="17" t="n"/>
      <c r="L79" s="18">
        <f>IF($A79="","",IF(OR($J79="",$K79=""),"",IFERROR($J79*$K79,"")))</f>
        <v/>
      </c>
      <c r="M79" s="18">
        <f>IF($A79="","",IF($F79="","",IFERROR(VLOOKUP($F79,Premissas!$A$10:$B$15,2,FALSE),"")))</f>
        <v/>
      </c>
      <c r="N79" s="19">
        <f>IF($A79="","",IF($H79="Não","Conferir comprovante",IF(AND($F79&lt;&gt;"",$M79=""),"Tipo sem limite",IF(AND($L79&lt;&gt;"",$L79&gt;Premissas!$B$6),"Conferir limite geral",IF(AND($L79&lt;&gt;"",$M79&lt;&gt;"",$L79&gt;$M79),"Conferir limite do tipo",IF(AND($R79&lt;&gt;"",$L79&lt;&gt;"",$R79&gt;$L79),"Conferir valor aprovado",IF(AND(OR($O79="Em análise",$O79="Aguardando documentos"),$B79&lt;&gt;"",IFERROR(TODAY()-$B79,0)&gt;Premissas!$B$5),"Conferir prazo",IF(AND(OR($O79="Aprovado",$O79="Pago"),$R79=""),"Informar valor aprovado",IF(AND($O79="Pago",OR($S79="",$T79="")),"Informar dados de pagamento","Sem alerta")))))))))</f>
        <v/>
      </c>
      <c r="O79" s="13" t="n"/>
      <c r="P79" s="15" t="n"/>
      <c r="Q79" s="14" t="n"/>
      <c r="R79" s="17" t="n"/>
      <c r="S79" s="14" t="n"/>
      <c r="T79" s="13" t="n"/>
      <c r="U79" s="15" t="n"/>
    </row>
    <row r="80" ht="33" customHeight="1">
      <c r="A80" s="13" t="n"/>
      <c r="B80" s="14" t="n"/>
      <c r="C80" s="15" t="n"/>
      <c r="D80" s="15" t="n"/>
      <c r="E80" s="15" t="n"/>
      <c r="F80" s="15" t="n"/>
      <c r="G80" s="15" t="n"/>
      <c r="H80" s="13" t="n"/>
      <c r="I80" s="13" t="n"/>
      <c r="J80" s="16" t="n"/>
      <c r="K80" s="17" t="n"/>
      <c r="L80" s="20">
        <f>IF($A80="","",IF(OR($J80="",$K80=""),"",IFERROR($J80*$K80,"")))</f>
        <v/>
      </c>
      <c r="M80" s="20">
        <f>IF($A80="","",IF($F80="","",IFERROR(VLOOKUP($F80,Premissas!$A$10:$B$15,2,FALSE),"")))</f>
        <v/>
      </c>
      <c r="N80" s="21">
        <f>IF($A80="","",IF($H80="Não","Conferir comprovante",IF(AND($F80&lt;&gt;"",$M80=""),"Tipo sem limite",IF(AND($L80&lt;&gt;"",$L80&gt;Premissas!$B$6),"Conferir limite geral",IF(AND($L80&lt;&gt;"",$M80&lt;&gt;"",$L80&gt;$M80),"Conferir limite do tipo",IF(AND($R80&lt;&gt;"",$L80&lt;&gt;"",$R80&gt;$L80),"Conferir valor aprovado",IF(AND(OR($O80="Em análise",$O80="Aguardando documentos"),$B80&lt;&gt;"",IFERROR(TODAY()-$B80,0)&gt;Premissas!$B$5),"Conferir prazo",IF(AND(OR($O80="Aprovado",$O80="Pago"),$R80=""),"Informar valor aprovado",IF(AND($O80="Pago",OR($S80="",$T80="")),"Informar dados de pagamento","Sem alerta")))))))))</f>
        <v/>
      </c>
      <c r="O80" s="13" t="n"/>
      <c r="P80" s="15" t="n"/>
      <c r="Q80" s="14" t="n"/>
      <c r="R80" s="17" t="n"/>
      <c r="S80" s="14" t="n"/>
      <c r="T80" s="13" t="n"/>
      <c r="U80" s="15" t="n"/>
    </row>
    <row r="81" ht="33" customHeight="1">
      <c r="A81" s="13" t="n"/>
      <c r="B81" s="14" t="n"/>
      <c r="C81" s="15" t="n"/>
      <c r="D81" s="15" t="n"/>
      <c r="E81" s="15" t="n"/>
      <c r="F81" s="15" t="n"/>
      <c r="G81" s="15" t="n"/>
      <c r="H81" s="13" t="n"/>
      <c r="I81" s="13" t="n"/>
      <c r="J81" s="16" t="n"/>
      <c r="K81" s="17" t="n"/>
      <c r="L81" s="18">
        <f>IF($A81="","",IF(OR($J81="",$K81=""),"",IFERROR($J81*$K81,"")))</f>
        <v/>
      </c>
      <c r="M81" s="18">
        <f>IF($A81="","",IF($F81="","",IFERROR(VLOOKUP($F81,Premissas!$A$10:$B$15,2,FALSE),"")))</f>
        <v/>
      </c>
      <c r="N81" s="19">
        <f>IF($A81="","",IF($H81="Não","Conferir comprovante",IF(AND($F81&lt;&gt;"",$M81=""),"Tipo sem limite",IF(AND($L81&lt;&gt;"",$L81&gt;Premissas!$B$6),"Conferir limite geral",IF(AND($L81&lt;&gt;"",$M81&lt;&gt;"",$L81&gt;$M81),"Conferir limite do tipo",IF(AND($R81&lt;&gt;"",$L81&lt;&gt;"",$R81&gt;$L81),"Conferir valor aprovado",IF(AND(OR($O81="Em análise",$O81="Aguardando documentos"),$B81&lt;&gt;"",IFERROR(TODAY()-$B81,0)&gt;Premissas!$B$5),"Conferir prazo",IF(AND(OR($O81="Aprovado",$O81="Pago"),$R81=""),"Informar valor aprovado",IF(AND($O81="Pago",OR($S81="",$T81="")),"Informar dados de pagamento","Sem alerta")))))))))</f>
        <v/>
      </c>
      <c r="O81" s="13" t="n"/>
      <c r="P81" s="15" t="n"/>
      <c r="Q81" s="14" t="n"/>
      <c r="R81" s="17" t="n"/>
      <c r="S81" s="14" t="n"/>
      <c r="T81" s="13" t="n"/>
      <c r="U81" s="15" t="n"/>
    </row>
    <row r="82" ht="33" customHeight="1">
      <c r="A82" s="13" t="n"/>
      <c r="B82" s="14" t="n"/>
      <c r="C82" s="15" t="n"/>
      <c r="D82" s="15" t="n"/>
      <c r="E82" s="15" t="n"/>
      <c r="F82" s="15" t="n"/>
      <c r="G82" s="15" t="n"/>
      <c r="H82" s="13" t="n"/>
      <c r="I82" s="13" t="n"/>
      <c r="J82" s="16" t="n"/>
      <c r="K82" s="17" t="n"/>
      <c r="L82" s="20">
        <f>IF($A82="","",IF(OR($J82="",$K82=""),"",IFERROR($J82*$K82,"")))</f>
        <v/>
      </c>
      <c r="M82" s="20">
        <f>IF($A82="","",IF($F82="","",IFERROR(VLOOKUP($F82,Premissas!$A$10:$B$15,2,FALSE),"")))</f>
        <v/>
      </c>
      <c r="N82" s="21">
        <f>IF($A82="","",IF($H82="Não","Conferir comprovante",IF(AND($F82&lt;&gt;"",$M82=""),"Tipo sem limite",IF(AND($L82&lt;&gt;"",$L82&gt;Premissas!$B$6),"Conferir limite geral",IF(AND($L82&lt;&gt;"",$M82&lt;&gt;"",$L82&gt;$M82),"Conferir limite do tipo",IF(AND($R82&lt;&gt;"",$L82&lt;&gt;"",$R82&gt;$L82),"Conferir valor aprovado",IF(AND(OR($O82="Em análise",$O82="Aguardando documentos"),$B82&lt;&gt;"",IFERROR(TODAY()-$B82,0)&gt;Premissas!$B$5),"Conferir prazo",IF(AND(OR($O82="Aprovado",$O82="Pago"),$R82=""),"Informar valor aprovado",IF(AND($O82="Pago",OR($S82="",$T82="")),"Informar dados de pagamento","Sem alerta")))))))))</f>
        <v/>
      </c>
      <c r="O82" s="13" t="n"/>
      <c r="P82" s="15" t="n"/>
      <c r="Q82" s="14" t="n"/>
      <c r="R82" s="17" t="n"/>
      <c r="S82" s="14" t="n"/>
      <c r="T82" s="13" t="n"/>
      <c r="U82" s="15" t="n"/>
    </row>
    <row r="83" ht="33" customHeight="1">
      <c r="A83" s="13" t="n"/>
      <c r="B83" s="14" t="n"/>
      <c r="C83" s="15" t="n"/>
      <c r="D83" s="15" t="n"/>
      <c r="E83" s="15" t="n"/>
      <c r="F83" s="15" t="n"/>
      <c r="G83" s="15" t="n"/>
      <c r="H83" s="13" t="n"/>
      <c r="I83" s="13" t="n"/>
      <c r="J83" s="16" t="n"/>
      <c r="K83" s="17" t="n"/>
      <c r="L83" s="18">
        <f>IF($A83="","",IF(OR($J83="",$K83=""),"",IFERROR($J83*$K83,"")))</f>
        <v/>
      </c>
      <c r="M83" s="18">
        <f>IF($A83="","",IF($F83="","",IFERROR(VLOOKUP($F83,Premissas!$A$10:$B$15,2,FALSE),"")))</f>
        <v/>
      </c>
      <c r="N83" s="19">
        <f>IF($A83="","",IF($H83="Não","Conferir comprovante",IF(AND($F83&lt;&gt;"",$M83=""),"Tipo sem limite",IF(AND($L83&lt;&gt;"",$L83&gt;Premissas!$B$6),"Conferir limite geral",IF(AND($L83&lt;&gt;"",$M83&lt;&gt;"",$L83&gt;$M83),"Conferir limite do tipo",IF(AND($R83&lt;&gt;"",$L83&lt;&gt;"",$R83&gt;$L83),"Conferir valor aprovado",IF(AND(OR($O83="Em análise",$O83="Aguardando documentos"),$B83&lt;&gt;"",IFERROR(TODAY()-$B83,0)&gt;Premissas!$B$5),"Conferir prazo",IF(AND(OR($O83="Aprovado",$O83="Pago"),$R83=""),"Informar valor aprovado",IF(AND($O83="Pago",OR($S83="",$T83="")),"Informar dados de pagamento","Sem alerta")))))))))</f>
        <v/>
      </c>
      <c r="O83" s="13" t="n"/>
      <c r="P83" s="15" t="n"/>
      <c r="Q83" s="14" t="n"/>
      <c r="R83" s="17" t="n"/>
      <c r="S83" s="14" t="n"/>
      <c r="T83" s="13" t="n"/>
      <c r="U83" s="15" t="n"/>
    </row>
    <row r="84" ht="33" customHeight="1">
      <c r="A84" s="13" t="n"/>
      <c r="B84" s="14" t="n"/>
      <c r="C84" s="15" t="n"/>
      <c r="D84" s="15" t="n"/>
      <c r="E84" s="15" t="n"/>
      <c r="F84" s="15" t="n"/>
      <c r="G84" s="15" t="n"/>
      <c r="H84" s="13" t="n"/>
      <c r="I84" s="13" t="n"/>
      <c r="J84" s="16" t="n"/>
      <c r="K84" s="17" t="n"/>
      <c r="L84" s="20">
        <f>IF($A84="","",IF(OR($J84="",$K84=""),"",IFERROR($J84*$K84,"")))</f>
        <v/>
      </c>
      <c r="M84" s="20">
        <f>IF($A84="","",IF($F84="","",IFERROR(VLOOKUP($F84,Premissas!$A$10:$B$15,2,FALSE),"")))</f>
        <v/>
      </c>
      <c r="N84" s="21">
        <f>IF($A84="","",IF($H84="Não","Conferir comprovante",IF(AND($F84&lt;&gt;"",$M84=""),"Tipo sem limite",IF(AND($L84&lt;&gt;"",$L84&gt;Premissas!$B$6),"Conferir limite geral",IF(AND($L84&lt;&gt;"",$M84&lt;&gt;"",$L84&gt;$M84),"Conferir limite do tipo",IF(AND($R84&lt;&gt;"",$L84&lt;&gt;"",$R84&gt;$L84),"Conferir valor aprovado",IF(AND(OR($O84="Em análise",$O84="Aguardando documentos"),$B84&lt;&gt;"",IFERROR(TODAY()-$B84,0)&gt;Premissas!$B$5),"Conferir prazo",IF(AND(OR($O84="Aprovado",$O84="Pago"),$R84=""),"Informar valor aprovado",IF(AND($O84="Pago",OR($S84="",$T84="")),"Informar dados de pagamento","Sem alerta")))))))))</f>
        <v/>
      </c>
      <c r="O84" s="13" t="n"/>
      <c r="P84" s="15" t="n"/>
      <c r="Q84" s="14" t="n"/>
      <c r="R84" s="17" t="n"/>
      <c r="S84" s="14" t="n"/>
      <c r="T84" s="13" t="n"/>
      <c r="U84" s="15" t="n"/>
    </row>
    <row r="85" ht="33" customHeight="1">
      <c r="A85" s="13" t="n"/>
      <c r="B85" s="14" t="n"/>
      <c r="C85" s="15" t="n"/>
      <c r="D85" s="15" t="n"/>
      <c r="E85" s="15" t="n"/>
      <c r="F85" s="15" t="n"/>
      <c r="G85" s="15" t="n"/>
      <c r="H85" s="13" t="n"/>
      <c r="I85" s="13" t="n"/>
      <c r="J85" s="16" t="n"/>
      <c r="K85" s="17" t="n"/>
      <c r="L85" s="18">
        <f>IF($A85="","",IF(OR($J85="",$K85=""),"",IFERROR($J85*$K85,"")))</f>
        <v/>
      </c>
      <c r="M85" s="18">
        <f>IF($A85="","",IF($F85="","",IFERROR(VLOOKUP($F85,Premissas!$A$10:$B$15,2,FALSE),"")))</f>
        <v/>
      </c>
      <c r="N85" s="19">
        <f>IF($A85="","",IF($H85="Não","Conferir comprovante",IF(AND($F85&lt;&gt;"",$M85=""),"Tipo sem limite",IF(AND($L85&lt;&gt;"",$L85&gt;Premissas!$B$6),"Conferir limite geral",IF(AND($L85&lt;&gt;"",$M85&lt;&gt;"",$L85&gt;$M85),"Conferir limite do tipo",IF(AND($R85&lt;&gt;"",$L85&lt;&gt;"",$R85&gt;$L85),"Conferir valor aprovado",IF(AND(OR($O85="Em análise",$O85="Aguardando documentos"),$B85&lt;&gt;"",IFERROR(TODAY()-$B85,0)&gt;Premissas!$B$5),"Conferir prazo",IF(AND(OR($O85="Aprovado",$O85="Pago"),$R85=""),"Informar valor aprovado",IF(AND($O85="Pago",OR($S85="",$T85="")),"Informar dados de pagamento","Sem alerta")))))))))</f>
        <v/>
      </c>
      <c r="O85" s="13" t="n"/>
      <c r="P85" s="15" t="n"/>
      <c r="Q85" s="14" t="n"/>
      <c r="R85" s="17" t="n"/>
      <c r="S85" s="14" t="n"/>
      <c r="T85" s="13" t="n"/>
      <c r="U85" s="15" t="n"/>
    </row>
    <row r="86" ht="33" customHeight="1">
      <c r="A86" s="13" t="n"/>
      <c r="B86" s="14" t="n"/>
      <c r="C86" s="15" t="n"/>
      <c r="D86" s="15" t="n"/>
      <c r="E86" s="15" t="n"/>
      <c r="F86" s="15" t="n"/>
      <c r="G86" s="15" t="n"/>
      <c r="H86" s="13" t="n"/>
      <c r="I86" s="13" t="n"/>
      <c r="J86" s="16" t="n"/>
      <c r="K86" s="17" t="n"/>
      <c r="L86" s="20">
        <f>IF($A86="","",IF(OR($J86="",$K86=""),"",IFERROR($J86*$K86,"")))</f>
        <v/>
      </c>
      <c r="M86" s="20">
        <f>IF($A86="","",IF($F86="","",IFERROR(VLOOKUP($F86,Premissas!$A$10:$B$15,2,FALSE),"")))</f>
        <v/>
      </c>
      <c r="N86" s="21">
        <f>IF($A86="","",IF($H86="Não","Conferir comprovante",IF(AND($F86&lt;&gt;"",$M86=""),"Tipo sem limite",IF(AND($L86&lt;&gt;"",$L86&gt;Premissas!$B$6),"Conferir limite geral",IF(AND($L86&lt;&gt;"",$M86&lt;&gt;"",$L86&gt;$M86),"Conferir limite do tipo",IF(AND($R86&lt;&gt;"",$L86&lt;&gt;"",$R86&gt;$L86),"Conferir valor aprovado",IF(AND(OR($O86="Em análise",$O86="Aguardando documentos"),$B86&lt;&gt;"",IFERROR(TODAY()-$B86,0)&gt;Premissas!$B$5),"Conferir prazo",IF(AND(OR($O86="Aprovado",$O86="Pago"),$R86=""),"Informar valor aprovado",IF(AND($O86="Pago",OR($S86="",$T86="")),"Informar dados de pagamento","Sem alerta")))))))))</f>
        <v/>
      </c>
      <c r="O86" s="13" t="n"/>
      <c r="P86" s="15" t="n"/>
      <c r="Q86" s="14" t="n"/>
      <c r="R86" s="17" t="n"/>
      <c r="S86" s="14" t="n"/>
      <c r="T86" s="13" t="n"/>
      <c r="U86" s="15" t="n"/>
    </row>
    <row r="87" ht="33" customHeight="1">
      <c r="A87" s="13" t="n"/>
      <c r="B87" s="14" t="n"/>
      <c r="C87" s="15" t="n"/>
      <c r="D87" s="15" t="n"/>
      <c r="E87" s="15" t="n"/>
      <c r="F87" s="15" t="n"/>
      <c r="G87" s="15" t="n"/>
      <c r="H87" s="13" t="n"/>
      <c r="I87" s="13" t="n"/>
      <c r="J87" s="16" t="n"/>
      <c r="K87" s="17" t="n"/>
      <c r="L87" s="18">
        <f>IF($A87="","",IF(OR($J87="",$K87=""),"",IFERROR($J87*$K87,"")))</f>
        <v/>
      </c>
      <c r="M87" s="18">
        <f>IF($A87="","",IF($F87="","",IFERROR(VLOOKUP($F87,Premissas!$A$10:$B$15,2,FALSE),"")))</f>
        <v/>
      </c>
      <c r="N87" s="19">
        <f>IF($A87="","",IF($H87="Não","Conferir comprovante",IF(AND($F87&lt;&gt;"",$M87=""),"Tipo sem limite",IF(AND($L87&lt;&gt;"",$L87&gt;Premissas!$B$6),"Conferir limite geral",IF(AND($L87&lt;&gt;"",$M87&lt;&gt;"",$L87&gt;$M87),"Conferir limite do tipo",IF(AND($R87&lt;&gt;"",$L87&lt;&gt;"",$R87&gt;$L87),"Conferir valor aprovado",IF(AND(OR($O87="Em análise",$O87="Aguardando documentos"),$B87&lt;&gt;"",IFERROR(TODAY()-$B87,0)&gt;Premissas!$B$5),"Conferir prazo",IF(AND(OR($O87="Aprovado",$O87="Pago"),$R87=""),"Informar valor aprovado",IF(AND($O87="Pago",OR($S87="",$T87="")),"Informar dados de pagamento","Sem alerta")))))))))</f>
        <v/>
      </c>
      <c r="O87" s="13" t="n"/>
      <c r="P87" s="15" t="n"/>
      <c r="Q87" s="14" t="n"/>
      <c r="R87" s="17" t="n"/>
      <c r="S87" s="14" t="n"/>
      <c r="T87" s="13" t="n"/>
      <c r="U87" s="15" t="n"/>
    </row>
    <row r="88" ht="33" customHeight="1">
      <c r="A88" s="13" t="n"/>
      <c r="B88" s="14" t="n"/>
      <c r="C88" s="15" t="n"/>
      <c r="D88" s="15" t="n"/>
      <c r="E88" s="15" t="n"/>
      <c r="F88" s="15" t="n"/>
      <c r="G88" s="15" t="n"/>
      <c r="H88" s="13" t="n"/>
      <c r="I88" s="13" t="n"/>
      <c r="J88" s="16" t="n"/>
      <c r="K88" s="17" t="n"/>
      <c r="L88" s="20">
        <f>IF($A88="","",IF(OR($J88="",$K88=""),"",IFERROR($J88*$K88,"")))</f>
        <v/>
      </c>
      <c r="M88" s="20">
        <f>IF($A88="","",IF($F88="","",IFERROR(VLOOKUP($F88,Premissas!$A$10:$B$15,2,FALSE),"")))</f>
        <v/>
      </c>
      <c r="N88" s="21">
        <f>IF($A88="","",IF($H88="Não","Conferir comprovante",IF(AND($F88&lt;&gt;"",$M88=""),"Tipo sem limite",IF(AND($L88&lt;&gt;"",$L88&gt;Premissas!$B$6),"Conferir limite geral",IF(AND($L88&lt;&gt;"",$M88&lt;&gt;"",$L88&gt;$M88),"Conferir limite do tipo",IF(AND($R88&lt;&gt;"",$L88&lt;&gt;"",$R88&gt;$L88),"Conferir valor aprovado",IF(AND(OR($O88="Em análise",$O88="Aguardando documentos"),$B88&lt;&gt;"",IFERROR(TODAY()-$B88,0)&gt;Premissas!$B$5),"Conferir prazo",IF(AND(OR($O88="Aprovado",$O88="Pago"),$R88=""),"Informar valor aprovado",IF(AND($O88="Pago",OR($S88="",$T88="")),"Informar dados de pagamento","Sem alerta")))))))))</f>
        <v/>
      </c>
      <c r="O88" s="13" t="n"/>
      <c r="P88" s="15" t="n"/>
      <c r="Q88" s="14" t="n"/>
      <c r="R88" s="17" t="n"/>
      <c r="S88" s="14" t="n"/>
      <c r="T88" s="13" t="n"/>
      <c r="U88" s="15" t="n"/>
    </row>
    <row r="89" ht="33" customHeight="1">
      <c r="A89" s="13" t="n"/>
      <c r="B89" s="14" t="n"/>
      <c r="C89" s="15" t="n"/>
      <c r="D89" s="15" t="n"/>
      <c r="E89" s="15" t="n"/>
      <c r="F89" s="15" t="n"/>
      <c r="G89" s="15" t="n"/>
      <c r="H89" s="13" t="n"/>
      <c r="I89" s="13" t="n"/>
      <c r="J89" s="16" t="n"/>
      <c r="K89" s="17" t="n"/>
      <c r="L89" s="18">
        <f>IF($A89="","",IF(OR($J89="",$K89=""),"",IFERROR($J89*$K89,"")))</f>
        <v/>
      </c>
      <c r="M89" s="18">
        <f>IF($A89="","",IF($F89="","",IFERROR(VLOOKUP($F89,Premissas!$A$10:$B$15,2,FALSE),"")))</f>
        <v/>
      </c>
      <c r="N89" s="19">
        <f>IF($A89="","",IF($H89="Não","Conferir comprovante",IF(AND($F89&lt;&gt;"",$M89=""),"Tipo sem limite",IF(AND($L89&lt;&gt;"",$L89&gt;Premissas!$B$6),"Conferir limite geral",IF(AND($L89&lt;&gt;"",$M89&lt;&gt;"",$L89&gt;$M89),"Conferir limite do tipo",IF(AND($R89&lt;&gt;"",$L89&lt;&gt;"",$R89&gt;$L89),"Conferir valor aprovado",IF(AND(OR($O89="Em análise",$O89="Aguardando documentos"),$B89&lt;&gt;"",IFERROR(TODAY()-$B89,0)&gt;Premissas!$B$5),"Conferir prazo",IF(AND(OR($O89="Aprovado",$O89="Pago"),$R89=""),"Informar valor aprovado",IF(AND($O89="Pago",OR($S89="",$T89="")),"Informar dados de pagamento","Sem alerta")))))))))</f>
        <v/>
      </c>
      <c r="O89" s="13" t="n"/>
      <c r="P89" s="15" t="n"/>
      <c r="Q89" s="14" t="n"/>
      <c r="R89" s="17" t="n"/>
      <c r="S89" s="14" t="n"/>
      <c r="T89" s="13" t="n"/>
      <c r="U89" s="15" t="n"/>
    </row>
    <row r="90" ht="33" customHeight="1">
      <c r="A90" s="13" t="n"/>
      <c r="B90" s="14" t="n"/>
      <c r="C90" s="15" t="n"/>
      <c r="D90" s="15" t="n"/>
      <c r="E90" s="15" t="n"/>
      <c r="F90" s="15" t="n"/>
      <c r="G90" s="15" t="n"/>
      <c r="H90" s="13" t="n"/>
      <c r="I90" s="13" t="n"/>
      <c r="J90" s="16" t="n"/>
      <c r="K90" s="17" t="n"/>
      <c r="L90" s="20">
        <f>IF($A90="","",IF(OR($J90="",$K90=""),"",IFERROR($J90*$K90,"")))</f>
        <v/>
      </c>
      <c r="M90" s="20">
        <f>IF($A90="","",IF($F90="","",IFERROR(VLOOKUP($F90,Premissas!$A$10:$B$15,2,FALSE),"")))</f>
        <v/>
      </c>
      <c r="N90" s="21">
        <f>IF($A90="","",IF($H90="Não","Conferir comprovante",IF(AND($F90&lt;&gt;"",$M90=""),"Tipo sem limite",IF(AND($L90&lt;&gt;"",$L90&gt;Premissas!$B$6),"Conferir limite geral",IF(AND($L90&lt;&gt;"",$M90&lt;&gt;"",$L90&gt;$M90),"Conferir limite do tipo",IF(AND($R90&lt;&gt;"",$L90&lt;&gt;"",$R90&gt;$L90),"Conferir valor aprovado",IF(AND(OR($O90="Em análise",$O90="Aguardando documentos"),$B90&lt;&gt;"",IFERROR(TODAY()-$B90,0)&gt;Premissas!$B$5),"Conferir prazo",IF(AND(OR($O90="Aprovado",$O90="Pago"),$R90=""),"Informar valor aprovado",IF(AND($O90="Pago",OR($S90="",$T90="")),"Informar dados de pagamento","Sem alerta")))))))))</f>
        <v/>
      </c>
      <c r="O90" s="13" t="n"/>
      <c r="P90" s="15" t="n"/>
      <c r="Q90" s="14" t="n"/>
      <c r="R90" s="17" t="n"/>
      <c r="S90" s="14" t="n"/>
      <c r="T90" s="13" t="n"/>
      <c r="U90" s="15" t="n"/>
    </row>
    <row r="91" ht="33" customHeight="1">
      <c r="A91" s="13" t="n"/>
      <c r="B91" s="14" t="n"/>
      <c r="C91" s="15" t="n"/>
      <c r="D91" s="15" t="n"/>
      <c r="E91" s="15" t="n"/>
      <c r="F91" s="15" t="n"/>
      <c r="G91" s="15" t="n"/>
      <c r="H91" s="13" t="n"/>
      <c r="I91" s="13" t="n"/>
      <c r="J91" s="16" t="n"/>
      <c r="K91" s="17" t="n"/>
      <c r="L91" s="18">
        <f>IF($A91="","",IF(OR($J91="",$K91=""),"",IFERROR($J91*$K91,"")))</f>
        <v/>
      </c>
      <c r="M91" s="18">
        <f>IF($A91="","",IF($F91="","",IFERROR(VLOOKUP($F91,Premissas!$A$10:$B$15,2,FALSE),"")))</f>
        <v/>
      </c>
      <c r="N91" s="19">
        <f>IF($A91="","",IF($H91="Não","Conferir comprovante",IF(AND($F91&lt;&gt;"",$M91=""),"Tipo sem limite",IF(AND($L91&lt;&gt;"",$L91&gt;Premissas!$B$6),"Conferir limite geral",IF(AND($L91&lt;&gt;"",$M91&lt;&gt;"",$L91&gt;$M91),"Conferir limite do tipo",IF(AND($R91&lt;&gt;"",$L91&lt;&gt;"",$R91&gt;$L91),"Conferir valor aprovado",IF(AND(OR($O91="Em análise",$O91="Aguardando documentos"),$B91&lt;&gt;"",IFERROR(TODAY()-$B91,0)&gt;Premissas!$B$5),"Conferir prazo",IF(AND(OR($O91="Aprovado",$O91="Pago"),$R91=""),"Informar valor aprovado",IF(AND($O91="Pago",OR($S91="",$T91="")),"Informar dados de pagamento","Sem alerta")))))))))</f>
        <v/>
      </c>
      <c r="O91" s="13" t="n"/>
      <c r="P91" s="15" t="n"/>
      <c r="Q91" s="14" t="n"/>
      <c r="R91" s="17" t="n"/>
      <c r="S91" s="14" t="n"/>
      <c r="T91" s="13" t="n"/>
      <c r="U91" s="15" t="n"/>
    </row>
    <row r="92" ht="33" customHeight="1">
      <c r="A92" s="13" t="n"/>
      <c r="B92" s="14" t="n"/>
      <c r="C92" s="15" t="n"/>
      <c r="D92" s="15" t="n"/>
      <c r="E92" s="15" t="n"/>
      <c r="F92" s="15" t="n"/>
      <c r="G92" s="15" t="n"/>
      <c r="H92" s="13" t="n"/>
      <c r="I92" s="13" t="n"/>
      <c r="J92" s="16" t="n"/>
      <c r="K92" s="17" t="n"/>
      <c r="L92" s="20">
        <f>IF($A92="","",IF(OR($J92="",$K92=""),"",IFERROR($J92*$K92,"")))</f>
        <v/>
      </c>
      <c r="M92" s="20">
        <f>IF($A92="","",IF($F92="","",IFERROR(VLOOKUP($F92,Premissas!$A$10:$B$15,2,FALSE),"")))</f>
        <v/>
      </c>
      <c r="N92" s="21">
        <f>IF($A92="","",IF($H92="Não","Conferir comprovante",IF(AND($F92&lt;&gt;"",$M92=""),"Tipo sem limite",IF(AND($L92&lt;&gt;"",$L92&gt;Premissas!$B$6),"Conferir limite geral",IF(AND($L92&lt;&gt;"",$M92&lt;&gt;"",$L92&gt;$M92),"Conferir limite do tipo",IF(AND($R92&lt;&gt;"",$L92&lt;&gt;"",$R92&gt;$L92),"Conferir valor aprovado",IF(AND(OR($O92="Em análise",$O92="Aguardando documentos"),$B92&lt;&gt;"",IFERROR(TODAY()-$B92,0)&gt;Premissas!$B$5),"Conferir prazo",IF(AND(OR($O92="Aprovado",$O92="Pago"),$R92=""),"Informar valor aprovado",IF(AND($O92="Pago",OR($S92="",$T92="")),"Informar dados de pagamento","Sem alerta")))))))))</f>
        <v/>
      </c>
      <c r="O92" s="13" t="n"/>
      <c r="P92" s="15" t="n"/>
      <c r="Q92" s="14" t="n"/>
      <c r="R92" s="17" t="n"/>
      <c r="S92" s="14" t="n"/>
      <c r="T92" s="13" t="n"/>
      <c r="U92" s="15" t="n"/>
    </row>
    <row r="93" ht="33" customHeight="1">
      <c r="A93" s="13" t="n"/>
      <c r="B93" s="14" t="n"/>
      <c r="C93" s="15" t="n"/>
      <c r="D93" s="15" t="n"/>
      <c r="E93" s="15" t="n"/>
      <c r="F93" s="15" t="n"/>
      <c r="G93" s="15" t="n"/>
      <c r="H93" s="13" t="n"/>
      <c r="I93" s="13" t="n"/>
      <c r="J93" s="16" t="n"/>
      <c r="K93" s="17" t="n"/>
      <c r="L93" s="18">
        <f>IF($A93="","",IF(OR($J93="",$K93=""),"",IFERROR($J93*$K93,"")))</f>
        <v/>
      </c>
      <c r="M93" s="18">
        <f>IF($A93="","",IF($F93="","",IFERROR(VLOOKUP($F93,Premissas!$A$10:$B$15,2,FALSE),"")))</f>
        <v/>
      </c>
      <c r="N93" s="19">
        <f>IF($A93="","",IF($H93="Não","Conferir comprovante",IF(AND($F93&lt;&gt;"",$M93=""),"Tipo sem limite",IF(AND($L93&lt;&gt;"",$L93&gt;Premissas!$B$6),"Conferir limite geral",IF(AND($L93&lt;&gt;"",$M93&lt;&gt;"",$L93&gt;$M93),"Conferir limite do tipo",IF(AND($R93&lt;&gt;"",$L93&lt;&gt;"",$R93&gt;$L93),"Conferir valor aprovado",IF(AND(OR($O93="Em análise",$O93="Aguardando documentos"),$B93&lt;&gt;"",IFERROR(TODAY()-$B93,0)&gt;Premissas!$B$5),"Conferir prazo",IF(AND(OR($O93="Aprovado",$O93="Pago"),$R93=""),"Informar valor aprovado",IF(AND($O93="Pago",OR($S93="",$T93="")),"Informar dados de pagamento","Sem alerta")))))))))</f>
        <v/>
      </c>
      <c r="O93" s="13" t="n"/>
      <c r="P93" s="15" t="n"/>
      <c r="Q93" s="14" t="n"/>
      <c r="R93" s="17" t="n"/>
      <c r="S93" s="14" t="n"/>
      <c r="T93" s="13" t="n"/>
      <c r="U93" s="15" t="n"/>
    </row>
    <row r="94" ht="33" customHeight="1">
      <c r="A94" s="13" t="n"/>
      <c r="B94" s="14" t="n"/>
      <c r="C94" s="15" t="n"/>
      <c r="D94" s="15" t="n"/>
      <c r="E94" s="15" t="n"/>
      <c r="F94" s="15" t="n"/>
      <c r="G94" s="15" t="n"/>
      <c r="H94" s="13" t="n"/>
      <c r="I94" s="13" t="n"/>
      <c r="J94" s="16" t="n"/>
      <c r="K94" s="17" t="n"/>
      <c r="L94" s="20">
        <f>IF($A94="","",IF(OR($J94="",$K94=""),"",IFERROR($J94*$K94,"")))</f>
        <v/>
      </c>
      <c r="M94" s="20">
        <f>IF($A94="","",IF($F94="","",IFERROR(VLOOKUP($F94,Premissas!$A$10:$B$15,2,FALSE),"")))</f>
        <v/>
      </c>
      <c r="N94" s="21">
        <f>IF($A94="","",IF($H94="Não","Conferir comprovante",IF(AND($F94&lt;&gt;"",$M94=""),"Tipo sem limite",IF(AND($L94&lt;&gt;"",$L94&gt;Premissas!$B$6),"Conferir limite geral",IF(AND($L94&lt;&gt;"",$M94&lt;&gt;"",$L94&gt;$M94),"Conferir limite do tipo",IF(AND($R94&lt;&gt;"",$L94&lt;&gt;"",$R94&gt;$L94),"Conferir valor aprovado",IF(AND(OR($O94="Em análise",$O94="Aguardando documentos"),$B94&lt;&gt;"",IFERROR(TODAY()-$B94,0)&gt;Premissas!$B$5),"Conferir prazo",IF(AND(OR($O94="Aprovado",$O94="Pago"),$R94=""),"Informar valor aprovado",IF(AND($O94="Pago",OR($S94="",$T94="")),"Informar dados de pagamento","Sem alerta")))))))))</f>
        <v/>
      </c>
      <c r="O94" s="13" t="n"/>
      <c r="P94" s="15" t="n"/>
      <c r="Q94" s="14" t="n"/>
      <c r="R94" s="17" t="n"/>
      <c r="S94" s="14" t="n"/>
      <c r="T94" s="13" t="n"/>
      <c r="U94" s="15" t="n"/>
    </row>
    <row r="95" ht="33" customHeight="1">
      <c r="A95" s="13" t="n"/>
      <c r="B95" s="14" t="n"/>
      <c r="C95" s="15" t="n"/>
      <c r="D95" s="15" t="n"/>
      <c r="E95" s="15" t="n"/>
      <c r="F95" s="15" t="n"/>
      <c r="G95" s="15" t="n"/>
      <c r="H95" s="13" t="n"/>
      <c r="I95" s="13" t="n"/>
      <c r="J95" s="16" t="n"/>
      <c r="K95" s="17" t="n"/>
      <c r="L95" s="18">
        <f>IF($A95="","",IF(OR($J95="",$K95=""),"",IFERROR($J95*$K95,"")))</f>
        <v/>
      </c>
      <c r="M95" s="18">
        <f>IF($A95="","",IF($F95="","",IFERROR(VLOOKUP($F95,Premissas!$A$10:$B$15,2,FALSE),"")))</f>
        <v/>
      </c>
      <c r="N95" s="19">
        <f>IF($A95="","",IF($H95="Não","Conferir comprovante",IF(AND($F95&lt;&gt;"",$M95=""),"Tipo sem limite",IF(AND($L95&lt;&gt;"",$L95&gt;Premissas!$B$6),"Conferir limite geral",IF(AND($L95&lt;&gt;"",$M95&lt;&gt;"",$L95&gt;$M95),"Conferir limite do tipo",IF(AND($R95&lt;&gt;"",$L95&lt;&gt;"",$R95&gt;$L95),"Conferir valor aprovado",IF(AND(OR($O95="Em análise",$O95="Aguardando documentos"),$B95&lt;&gt;"",IFERROR(TODAY()-$B95,0)&gt;Premissas!$B$5),"Conferir prazo",IF(AND(OR($O95="Aprovado",$O95="Pago"),$R95=""),"Informar valor aprovado",IF(AND($O95="Pago",OR($S95="",$T95="")),"Informar dados de pagamento","Sem alerta")))))))))</f>
        <v/>
      </c>
      <c r="O95" s="13" t="n"/>
      <c r="P95" s="15" t="n"/>
      <c r="Q95" s="14" t="n"/>
      <c r="R95" s="17" t="n"/>
      <c r="S95" s="14" t="n"/>
      <c r="T95" s="13" t="n"/>
      <c r="U95" s="15" t="n"/>
    </row>
    <row r="96" ht="33" customHeight="1">
      <c r="A96" s="13" t="n"/>
      <c r="B96" s="14" t="n"/>
      <c r="C96" s="15" t="n"/>
      <c r="D96" s="15" t="n"/>
      <c r="E96" s="15" t="n"/>
      <c r="F96" s="15" t="n"/>
      <c r="G96" s="15" t="n"/>
      <c r="H96" s="13" t="n"/>
      <c r="I96" s="13" t="n"/>
      <c r="J96" s="16" t="n"/>
      <c r="K96" s="17" t="n"/>
      <c r="L96" s="20">
        <f>IF($A96="","",IF(OR($J96="",$K96=""),"",IFERROR($J96*$K96,"")))</f>
        <v/>
      </c>
      <c r="M96" s="20">
        <f>IF($A96="","",IF($F96="","",IFERROR(VLOOKUP($F96,Premissas!$A$10:$B$15,2,FALSE),"")))</f>
        <v/>
      </c>
      <c r="N96" s="21">
        <f>IF($A96="","",IF($H96="Não","Conferir comprovante",IF(AND($F96&lt;&gt;"",$M96=""),"Tipo sem limite",IF(AND($L96&lt;&gt;"",$L96&gt;Premissas!$B$6),"Conferir limite geral",IF(AND($L96&lt;&gt;"",$M96&lt;&gt;"",$L96&gt;$M96),"Conferir limite do tipo",IF(AND($R96&lt;&gt;"",$L96&lt;&gt;"",$R96&gt;$L96),"Conferir valor aprovado",IF(AND(OR($O96="Em análise",$O96="Aguardando documentos"),$B96&lt;&gt;"",IFERROR(TODAY()-$B96,0)&gt;Premissas!$B$5),"Conferir prazo",IF(AND(OR($O96="Aprovado",$O96="Pago"),$R96=""),"Informar valor aprovado",IF(AND($O96="Pago",OR($S96="",$T96="")),"Informar dados de pagamento","Sem alerta")))))))))</f>
        <v/>
      </c>
      <c r="O96" s="13" t="n"/>
      <c r="P96" s="15" t="n"/>
      <c r="Q96" s="14" t="n"/>
      <c r="R96" s="17" t="n"/>
      <c r="S96" s="14" t="n"/>
      <c r="T96" s="13" t="n"/>
      <c r="U96" s="15" t="n"/>
    </row>
    <row r="97" ht="33" customHeight="1">
      <c r="A97" s="13" t="n"/>
      <c r="B97" s="14" t="n"/>
      <c r="C97" s="15" t="n"/>
      <c r="D97" s="15" t="n"/>
      <c r="E97" s="15" t="n"/>
      <c r="F97" s="15" t="n"/>
      <c r="G97" s="15" t="n"/>
      <c r="H97" s="13" t="n"/>
      <c r="I97" s="13" t="n"/>
      <c r="J97" s="16" t="n"/>
      <c r="K97" s="17" t="n"/>
      <c r="L97" s="18">
        <f>IF($A97="","",IF(OR($J97="",$K97=""),"",IFERROR($J97*$K97,"")))</f>
        <v/>
      </c>
      <c r="M97" s="18">
        <f>IF($A97="","",IF($F97="","",IFERROR(VLOOKUP($F97,Premissas!$A$10:$B$15,2,FALSE),"")))</f>
        <v/>
      </c>
      <c r="N97" s="19">
        <f>IF($A97="","",IF($H97="Não","Conferir comprovante",IF(AND($F97&lt;&gt;"",$M97=""),"Tipo sem limite",IF(AND($L97&lt;&gt;"",$L97&gt;Premissas!$B$6),"Conferir limite geral",IF(AND($L97&lt;&gt;"",$M97&lt;&gt;"",$L97&gt;$M97),"Conferir limite do tipo",IF(AND($R97&lt;&gt;"",$L97&lt;&gt;"",$R97&gt;$L97),"Conferir valor aprovado",IF(AND(OR($O97="Em análise",$O97="Aguardando documentos"),$B97&lt;&gt;"",IFERROR(TODAY()-$B97,0)&gt;Premissas!$B$5),"Conferir prazo",IF(AND(OR($O97="Aprovado",$O97="Pago"),$R97=""),"Informar valor aprovado",IF(AND($O97="Pago",OR($S97="",$T97="")),"Informar dados de pagamento","Sem alerta")))))))))</f>
        <v/>
      </c>
      <c r="O97" s="13" t="n"/>
      <c r="P97" s="15" t="n"/>
      <c r="Q97" s="14" t="n"/>
      <c r="R97" s="17" t="n"/>
      <c r="S97" s="14" t="n"/>
      <c r="T97" s="13" t="n"/>
      <c r="U97" s="15" t="n"/>
    </row>
    <row r="98" ht="33" customHeight="1">
      <c r="A98" s="13" t="n"/>
      <c r="B98" s="14" t="n"/>
      <c r="C98" s="15" t="n"/>
      <c r="D98" s="15" t="n"/>
      <c r="E98" s="15" t="n"/>
      <c r="F98" s="15" t="n"/>
      <c r="G98" s="15" t="n"/>
      <c r="H98" s="13" t="n"/>
      <c r="I98" s="13" t="n"/>
      <c r="J98" s="16" t="n"/>
      <c r="K98" s="17" t="n"/>
      <c r="L98" s="20">
        <f>IF($A98="","",IF(OR($J98="",$K98=""),"",IFERROR($J98*$K98,"")))</f>
        <v/>
      </c>
      <c r="M98" s="20">
        <f>IF($A98="","",IF($F98="","",IFERROR(VLOOKUP($F98,Premissas!$A$10:$B$15,2,FALSE),"")))</f>
        <v/>
      </c>
      <c r="N98" s="21">
        <f>IF($A98="","",IF($H98="Não","Conferir comprovante",IF(AND($F98&lt;&gt;"",$M98=""),"Tipo sem limite",IF(AND($L98&lt;&gt;"",$L98&gt;Premissas!$B$6),"Conferir limite geral",IF(AND($L98&lt;&gt;"",$M98&lt;&gt;"",$L98&gt;$M98),"Conferir limite do tipo",IF(AND($R98&lt;&gt;"",$L98&lt;&gt;"",$R98&gt;$L98),"Conferir valor aprovado",IF(AND(OR($O98="Em análise",$O98="Aguardando documentos"),$B98&lt;&gt;"",IFERROR(TODAY()-$B98,0)&gt;Premissas!$B$5),"Conferir prazo",IF(AND(OR($O98="Aprovado",$O98="Pago"),$R98=""),"Informar valor aprovado",IF(AND($O98="Pago",OR($S98="",$T98="")),"Informar dados de pagamento","Sem alerta")))))))))</f>
        <v/>
      </c>
      <c r="O98" s="13" t="n"/>
      <c r="P98" s="15" t="n"/>
      <c r="Q98" s="14" t="n"/>
      <c r="R98" s="17" t="n"/>
      <c r="S98" s="14" t="n"/>
      <c r="T98" s="13" t="n"/>
      <c r="U98" s="15" t="n"/>
    </row>
    <row r="99" ht="33" customHeight="1">
      <c r="A99" s="13" t="n"/>
      <c r="B99" s="14" t="n"/>
      <c r="C99" s="15" t="n"/>
      <c r="D99" s="15" t="n"/>
      <c r="E99" s="15" t="n"/>
      <c r="F99" s="15" t="n"/>
      <c r="G99" s="15" t="n"/>
      <c r="H99" s="13" t="n"/>
      <c r="I99" s="13" t="n"/>
      <c r="J99" s="16" t="n"/>
      <c r="K99" s="17" t="n"/>
      <c r="L99" s="18">
        <f>IF($A99="","",IF(OR($J99="",$K99=""),"",IFERROR($J99*$K99,"")))</f>
        <v/>
      </c>
      <c r="M99" s="18">
        <f>IF($A99="","",IF($F99="","",IFERROR(VLOOKUP($F99,Premissas!$A$10:$B$15,2,FALSE),"")))</f>
        <v/>
      </c>
      <c r="N99" s="19">
        <f>IF($A99="","",IF($H99="Não","Conferir comprovante",IF(AND($F99&lt;&gt;"",$M99=""),"Tipo sem limite",IF(AND($L99&lt;&gt;"",$L99&gt;Premissas!$B$6),"Conferir limite geral",IF(AND($L99&lt;&gt;"",$M99&lt;&gt;"",$L99&gt;$M99),"Conferir limite do tipo",IF(AND($R99&lt;&gt;"",$L99&lt;&gt;"",$R99&gt;$L99),"Conferir valor aprovado",IF(AND(OR($O99="Em análise",$O99="Aguardando documentos"),$B99&lt;&gt;"",IFERROR(TODAY()-$B99,0)&gt;Premissas!$B$5),"Conferir prazo",IF(AND(OR($O99="Aprovado",$O99="Pago"),$R99=""),"Informar valor aprovado",IF(AND($O99="Pago",OR($S99="",$T99="")),"Informar dados de pagamento","Sem alerta")))))))))</f>
        <v/>
      </c>
      <c r="O99" s="13" t="n"/>
      <c r="P99" s="15" t="n"/>
      <c r="Q99" s="14" t="n"/>
      <c r="R99" s="17" t="n"/>
      <c r="S99" s="14" t="n"/>
      <c r="T99" s="13" t="n"/>
      <c r="U99" s="15" t="n"/>
    </row>
    <row r="100" ht="33" customHeight="1">
      <c r="A100" s="13" t="n"/>
      <c r="B100" s="14" t="n"/>
      <c r="C100" s="15" t="n"/>
      <c r="D100" s="15" t="n"/>
      <c r="E100" s="15" t="n"/>
      <c r="F100" s="15" t="n"/>
      <c r="G100" s="15" t="n"/>
      <c r="H100" s="13" t="n"/>
      <c r="I100" s="13" t="n"/>
      <c r="J100" s="16" t="n"/>
      <c r="K100" s="17" t="n"/>
      <c r="L100" s="20">
        <f>IF($A100="","",IF(OR($J100="",$K100=""),"",IFERROR($J100*$K100,"")))</f>
        <v/>
      </c>
      <c r="M100" s="20">
        <f>IF($A100="","",IF($F100="","",IFERROR(VLOOKUP($F100,Premissas!$A$10:$B$15,2,FALSE),"")))</f>
        <v/>
      </c>
      <c r="N100" s="21">
        <f>IF($A100="","",IF($H100="Não","Conferir comprovante",IF(AND($F100&lt;&gt;"",$M100=""),"Tipo sem limite",IF(AND($L100&lt;&gt;"",$L100&gt;Premissas!$B$6),"Conferir limite geral",IF(AND($L100&lt;&gt;"",$M100&lt;&gt;"",$L100&gt;$M100),"Conferir limite do tipo",IF(AND($R100&lt;&gt;"",$L100&lt;&gt;"",$R100&gt;$L100),"Conferir valor aprovado",IF(AND(OR($O100="Em análise",$O100="Aguardando documentos"),$B100&lt;&gt;"",IFERROR(TODAY()-$B100,0)&gt;Premissas!$B$5),"Conferir prazo",IF(AND(OR($O100="Aprovado",$O100="Pago"),$R100=""),"Informar valor aprovado",IF(AND($O100="Pago",OR($S100="",$T100="")),"Informar dados de pagamento","Sem alerta")))))))))</f>
        <v/>
      </c>
      <c r="O100" s="13" t="n"/>
      <c r="P100" s="15" t="n"/>
      <c r="Q100" s="14" t="n"/>
      <c r="R100" s="17" t="n"/>
      <c r="S100" s="14" t="n"/>
      <c r="T100" s="13" t="n"/>
      <c r="U100" s="15" t="n"/>
    </row>
    <row r="101" ht="33" customHeight="1">
      <c r="A101" s="13" t="n"/>
      <c r="B101" s="14" t="n"/>
      <c r="C101" s="15" t="n"/>
      <c r="D101" s="15" t="n"/>
      <c r="E101" s="15" t="n"/>
      <c r="F101" s="15" t="n"/>
      <c r="G101" s="15" t="n"/>
      <c r="H101" s="13" t="n"/>
      <c r="I101" s="13" t="n"/>
      <c r="J101" s="16" t="n"/>
      <c r="K101" s="17" t="n"/>
      <c r="L101" s="18">
        <f>IF($A101="","",IF(OR($J101="",$K101=""),"",IFERROR($J101*$K101,"")))</f>
        <v/>
      </c>
      <c r="M101" s="18">
        <f>IF($A101="","",IF($F101="","",IFERROR(VLOOKUP($F101,Premissas!$A$10:$B$15,2,FALSE),"")))</f>
        <v/>
      </c>
      <c r="N101" s="19">
        <f>IF($A101="","",IF($H101="Não","Conferir comprovante",IF(AND($F101&lt;&gt;"",$M101=""),"Tipo sem limite",IF(AND($L101&lt;&gt;"",$L101&gt;Premissas!$B$6),"Conferir limite geral",IF(AND($L101&lt;&gt;"",$M101&lt;&gt;"",$L101&gt;$M101),"Conferir limite do tipo",IF(AND($R101&lt;&gt;"",$L101&lt;&gt;"",$R101&gt;$L101),"Conferir valor aprovado",IF(AND(OR($O101="Em análise",$O101="Aguardando documentos"),$B101&lt;&gt;"",IFERROR(TODAY()-$B101,0)&gt;Premissas!$B$5),"Conferir prazo",IF(AND(OR($O101="Aprovado",$O101="Pago"),$R101=""),"Informar valor aprovado",IF(AND($O101="Pago",OR($S101="",$T101="")),"Informar dados de pagamento","Sem alerta")))))))))</f>
        <v/>
      </c>
      <c r="O101" s="13" t="n"/>
      <c r="P101" s="15" t="n"/>
      <c r="Q101" s="14" t="n"/>
      <c r="R101" s="17" t="n"/>
      <c r="S101" s="14" t="n"/>
      <c r="T101" s="13" t="n"/>
      <c r="U101" s="15" t="n"/>
    </row>
    <row r="102" ht="33" customHeight="1">
      <c r="A102" s="13" t="n"/>
      <c r="B102" s="14" t="n"/>
      <c r="C102" s="15" t="n"/>
      <c r="D102" s="15" t="n"/>
      <c r="E102" s="15" t="n"/>
      <c r="F102" s="15" t="n"/>
      <c r="G102" s="15" t="n"/>
      <c r="H102" s="13" t="n"/>
      <c r="I102" s="13" t="n"/>
      <c r="J102" s="16" t="n"/>
      <c r="K102" s="17" t="n"/>
      <c r="L102" s="20">
        <f>IF($A102="","",IF(OR($J102="",$K102=""),"",IFERROR($J102*$K102,"")))</f>
        <v/>
      </c>
      <c r="M102" s="20">
        <f>IF($A102="","",IF($F102="","",IFERROR(VLOOKUP($F102,Premissas!$A$10:$B$15,2,FALSE),"")))</f>
        <v/>
      </c>
      <c r="N102" s="21">
        <f>IF($A102="","",IF($H102="Não","Conferir comprovante",IF(AND($F102&lt;&gt;"",$M102=""),"Tipo sem limite",IF(AND($L102&lt;&gt;"",$L102&gt;Premissas!$B$6),"Conferir limite geral",IF(AND($L102&lt;&gt;"",$M102&lt;&gt;"",$L102&gt;$M102),"Conferir limite do tipo",IF(AND($R102&lt;&gt;"",$L102&lt;&gt;"",$R102&gt;$L102),"Conferir valor aprovado",IF(AND(OR($O102="Em análise",$O102="Aguardando documentos"),$B102&lt;&gt;"",IFERROR(TODAY()-$B102,0)&gt;Premissas!$B$5),"Conferir prazo",IF(AND(OR($O102="Aprovado",$O102="Pago"),$R102=""),"Informar valor aprovado",IF(AND($O102="Pago",OR($S102="",$T102="")),"Informar dados de pagamento","Sem alerta")))))))))</f>
        <v/>
      </c>
      <c r="O102" s="13" t="n"/>
      <c r="P102" s="15" t="n"/>
      <c r="Q102" s="14" t="n"/>
      <c r="R102" s="17" t="n"/>
      <c r="S102" s="14" t="n"/>
      <c r="T102" s="13" t="n"/>
      <c r="U102" s="15" t="n"/>
    </row>
    <row r="103" ht="33" customHeight="1">
      <c r="A103" s="13" t="n"/>
      <c r="B103" s="14" t="n"/>
      <c r="C103" s="15" t="n"/>
      <c r="D103" s="15" t="n"/>
      <c r="E103" s="15" t="n"/>
      <c r="F103" s="15" t="n"/>
      <c r="G103" s="15" t="n"/>
      <c r="H103" s="13" t="n"/>
      <c r="I103" s="13" t="n"/>
      <c r="J103" s="16" t="n"/>
      <c r="K103" s="17" t="n"/>
      <c r="L103" s="18">
        <f>IF($A103="","",IF(OR($J103="",$K103=""),"",IFERROR($J103*$K103,"")))</f>
        <v/>
      </c>
      <c r="M103" s="18">
        <f>IF($A103="","",IF($F103="","",IFERROR(VLOOKUP($F103,Premissas!$A$10:$B$15,2,FALSE),"")))</f>
        <v/>
      </c>
      <c r="N103" s="19">
        <f>IF($A103="","",IF($H103="Não","Conferir comprovante",IF(AND($F103&lt;&gt;"",$M103=""),"Tipo sem limite",IF(AND($L103&lt;&gt;"",$L103&gt;Premissas!$B$6),"Conferir limite geral",IF(AND($L103&lt;&gt;"",$M103&lt;&gt;"",$L103&gt;$M103),"Conferir limite do tipo",IF(AND($R103&lt;&gt;"",$L103&lt;&gt;"",$R103&gt;$L103),"Conferir valor aprovado",IF(AND(OR($O103="Em análise",$O103="Aguardando documentos"),$B103&lt;&gt;"",IFERROR(TODAY()-$B103,0)&gt;Premissas!$B$5),"Conferir prazo",IF(AND(OR($O103="Aprovado",$O103="Pago"),$R103=""),"Informar valor aprovado",IF(AND($O103="Pago",OR($S103="",$T103="")),"Informar dados de pagamento","Sem alerta")))))))))</f>
        <v/>
      </c>
      <c r="O103" s="13" t="n"/>
      <c r="P103" s="15" t="n"/>
      <c r="Q103" s="14" t="n"/>
      <c r="R103" s="17" t="n"/>
      <c r="S103" s="14" t="n"/>
      <c r="T103" s="13" t="n"/>
      <c r="U103" s="15" t="n"/>
    </row>
    <row r="104" ht="33" customHeight="1">
      <c r="A104" s="13" t="n"/>
      <c r="B104" s="14" t="n"/>
      <c r="C104" s="15" t="n"/>
      <c r="D104" s="15" t="n"/>
      <c r="E104" s="15" t="n"/>
      <c r="F104" s="15" t="n"/>
      <c r="G104" s="15" t="n"/>
      <c r="H104" s="13" t="n"/>
      <c r="I104" s="13" t="n"/>
      <c r="J104" s="16" t="n"/>
      <c r="K104" s="17" t="n"/>
      <c r="L104" s="20">
        <f>IF($A104="","",IF(OR($J104="",$K104=""),"",IFERROR($J104*$K104,"")))</f>
        <v/>
      </c>
      <c r="M104" s="20">
        <f>IF($A104="","",IF($F104="","",IFERROR(VLOOKUP($F104,Premissas!$A$10:$B$15,2,FALSE),"")))</f>
        <v/>
      </c>
      <c r="N104" s="21">
        <f>IF($A104="","",IF($H104="Não","Conferir comprovante",IF(AND($F104&lt;&gt;"",$M104=""),"Tipo sem limite",IF(AND($L104&lt;&gt;"",$L104&gt;Premissas!$B$6),"Conferir limite geral",IF(AND($L104&lt;&gt;"",$M104&lt;&gt;"",$L104&gt;$M104),"Conferir limite do tipo",IF(AND($R104&lt;&gt;"",$L104&lt;&gt;"",$R104&gt;$L104),"Conferir valor aprovado",IF(AND(OR($O104="Em análise",$O104="Aguardando documentos"),$B104&lt;&gt;"",IFERROR(TODAY()-$B104,0)&gt;Premissas!$B$5),"Conferir prazo",IF(AND(OR($O104="Aprovado",$O104="Pago"),$R104=""),"Informar valor aprovado",IF(AND($O104="Pago",OR($S104="",$T104="")),"Informar dados de pagamento","Sem alerta")))))))))</f>
        <v/>
      </c>
      <c r="O104" s="13" t="n"/>
      <c r="P104" s="15" t="n"/>
      <c r="Q104" s="14" t="n"/>
      <c r="R104" s="17" t="n"/>
      <c r="S104" s="14" t="n"/>
      <c r="T104" s="13" t="n"/>
      <c r="U104" s="15" t="n"/>
    </row>
    <row r="105" ht="33" customHeight="1">
      <c r="A105" s="13" t="n"/>
      <c r="B105" s="14" t="n"/>
      <c r="C105" s="15" t="n"/>
      <c r="D105" s="15" t="n"/>
      <c r="E105" s="15" t="n"/>
      <c r="F105" s="15" t="n"/>
      <c r="G105" s="15" t="n"/>
      <c r="H105" s="13" t="n"/>
      <c r="I105" s="13" t="n"/>
      <c r="J105" s="16" t="n"/>
      <c r="K105" s="17" t="n"/>
      <c r="L105" s="18">
        <f>IF($A105="","",IF(OR($J105="",$K105=""),"",IFERROR($J105*$K105,"")))</f>
        <v/>
      </c>
      <c r="M105" s="18">
        <f>IF($A105="","",IF($F105="","",IFERROR(VLOOKUP($F105,Premissas!$A$10:$B$15,2,FALSE),"")))</f>
        <v/>
      </c>
      <c r="N105" s="19">
        <f>IF($A105="","",IF($H105="Não","Conferir comprovante",IF(AND($F105&lt;&gt;"",$M105=""),"Tipo sem limite",IF(AND($L105&lt;&gt;"",$L105&gt;Premissas!$B$6),"Conferir limite geral",IF(AND($L105&lt;&gt;"",$M105&lt;&gt;"",$L105&gt;$M105),"Conferir limite do tipo",IF(AND($R105&lt;&gt;"",$L105&lt;&gt;"",$R105&gt;$L105),"Conferir valor aprovado",IF(AND(OR($O105="Em análise",$O105="Aguardando documentos"),$B105&lt;&gt;"",IFERROR(TODAY()-$B105,0)&gt;Premissas!$B$5),"Conferir prazo",IF(AND(OR($O105="Aprovado",$O105="Pago"),$R105=""),"Informar valor aprovado",IF(AND($O105="Pago",OR($S105="",$T105="")),"Informar dados de pagamento","Sem alerta")))))))))</f>
        <v/>
      </c>
      <c r="O105" s="13" t="n"/>
      <c r="P105" s="15" t="n"/>
      <c r="Q105" s="14" t="n"/>
      <c r="R105" s="17" t="n"/>
      <c r="S105" s="14" t="n"/>
      <c r="T105" s="13" t="n"/>
      <c r="U105" s="15" t="n"/>
    </row>
    <row r="106" ht="33" customHeight="1">
      <c r="A106" s="13" t="n"/>
      <c r="B106" s="14" t="n"/>
      <c r="C106" s="15" t="n"/>
      <c r="D106" s="15" t="n"/>
      <c r="E106" s="15" t="n"/>
      <c r="F106" s="15" t="n"/>
      <c r="G106" s="15" t="n"/>
      <c r="H106" s="13" t="n"/>
      <c r="I106" s="13" t="n"/>
      <c r="J106" s="16" t="n"/>
      <c r="K106" s="17" t="n"/>
      <c r="L106" s="20">
        <f>IF($A106="","",IF(OR($J106="",$K106=""),"",IFERROR($J106*$K106,"")))</f>
        <v/>
      </c>
      <c r="M106" s="20">
        <f>IF($A106="","",IF($F106="","",IFERROR(VLOOKUP($F106,Premissas!$A$10:$B$15,2,FALSE),"")))</f>
        <v/>
      </c>
      <c r="N106" s="21">
        <f>IF($A106="","",IF($H106="Não","Conferir comprovante",IF(AND($F106&lt;&gt;"",$M106=""),"Tipo sem limite",IF(AND($L106&lt;&gt;"",$L106&gt;Premissas!$B$6),"Conferir limite geral",IF(AND($L106&lt;&gt;"",$M106&lt;&gt;"",$L106&gt;$M106),"Conferir limite do tipo",IF(AND($R106&lt;&gt;"",$L106&lt;&gt;"",$R106&gt;$L106),"Conferir valor aprovado",IF(AND(OR($O106="Em análise",$O106="Aguardando documentos"),$B106&lt;&gt;"",IFERROR(TODAY()-$B106,0)&gt;Premissas!$B$5),"Conferir prazo",IF(AND(OR($O106="Aprovado",$O106="Pago"),$R106=""),"Informar valor aprovado",IF(AND($O106="Pago",OR($S106="",$T106="")),"Informar dados de pagamento","Sem alerta")))))))))</f>
        <v/>
      </c>
      <c r="O106" s="13" t="n"/>
      <c r="P106" s="15" t="n"/>
      <c r="Q106" s="14" t="n"/>
      <c r="R106" s="17" t="n"/>
      <c r="S106" s="14" t="n"/>
      <c r="T106" s="13" t="n"/>
      <c r="U106" s="15" t="n"/>
    </row>
    <row r="107" ht="33" customHeight="1">
      <c r="A107" s="13" t="n"/>
      <c r="B107" s="14" t="n"/>
      <c r="C107" s="15" t="n"/>
      <c r="D107" s="15" t="n"/>
      <c r="E107" s="15" t="n"/>
      <c r="F107" s="15" t="n"/>
      <c r="G107" s="15" t="n"/>
      <c r="H107" s="13" t="n"/>
      <c r="I107" s="13" t="n"/>
      <c r="J107" s="16" t="n"/>
      <c r="K107" s="17" t="n"/>
      <c r="L107" s="18">
        <f>IF($A107="","",IF(OR($J107="",$K107=""),"",IFERROR($J107*$K107,"")))</f>
        <v/>
      </c>
      <c r="M107" s="18">
        <f>IF($A107="","",IF($F107="","",IFERROR(VLOOKUP($F107,Premissas!$A$10:$B$15,2,FALSE),"")))</f>
        <v/>
      </c>
      <c r="N107" s="19">
        <f>IF($A107="","",IF($H107="Não","Conferir comprovante",IF(AND($F107&lt;&gt;"",$M107=""),"Tipo sem limite",IF(AND($L107&lt;&gt;"",$L107&gt;Premissas!$B$6),"Conferir limite geral",IF(AND($L107&lt;&gt;"",$M107&lt;&gt;"",$L107&gt;$M107),"Conferir limite do tipo",IF(AND($R107&lt;&gt;"",$L107&lt;&gt;"",$R107&gt;$L107),"Conferir valor aprovado",IF(AND(OR($O107="Em análise",$O107="Aguardando documentos"),$B107&lt;&gt;"",IFERROR(TODAY()-$B107,0)&gt;Premissas!$B$5),"Conferir prazo",IF(AND(OR($O107="Aprovado",$O107="Pago"),$R107=""),"Informar valor aprovado",IF(AND($O107="Pago",OR($S107="",$T107="")),"Informar dados de pagamento","Sem alerta")))))))))</f>
        <v/>
      </c>
      <c r="O107" s="13" t="n"/>
      <c r="P107" s="15" t="n"/>
      <c r="Q107" s="14" t="n"/>
      <c r="R107" s="17" t="n"/>
      <c r="S107" s="14" t="n"/>
      <c r="T107" s="13" t="n"/>
      <c r="U107" s="15" t="n"/>
    </row>
    <row r="108" ht="33" customHeight="1">
      <c r="A108" s="13" t="n"/>
      <c r="B108" s="14" t="n"/>
      <c r="C108" s="15" t="n"/>
      <c r="D108" s="15" t="n"/>
      <c r="E108" s="15" t="n"/>
      <c r="F108" s="15" t="n"/>
      <c r="G108" s="15" t="n"/>
      <c r="H108" s="13" t="n"/>
      <c r="I108" s="13" t="n"/>
      <c r="J108" s="16" t="n"/>
      <c r="K108" s="17" t="n"/>
      <c r="L108" s="20">
        <f>IF($A108="","",IF(OR($J108="",$K108=""),"",IFERROR($J108*$K108,"")))</f>
        <v/>
      </c>
      <c r="M108" s="20">
        <f>IF($A108="","",IF($F108="","",IFERROR(VLOOKUP($F108,Premissas!$A$10:$B$15,2,FALSE),"")))</f>
        <v/>
      </c>
      <c r="N108" s="21">
        <f>IF($A108="","",IF($H108="Não","Conferir comprovante",IF(AND($F108&lt;&gt;"",$M108=""),"Tipo sem limite",IF(AND($L108&lt;&gt;"",$L108&gt;Premissas!$B$6),"Conferir limite geral",IF(AND($L108&lt;&gt;"",$M108&lt;&gt;"",$L108&gt;$M108),"Conferir limite do tipo",IF(AND($R108&lt;&gt;"",$L108&lt;&gt;"",$R108&gt;$L108),"Conferir valor aprovado",IF(AND(OR($O108="Em análise",$O108="Aguardando documentos"),$B108&lt;&gt;"",IFERROR(TODAY()-$B108,0)&gt;Premissas!$B$5),"Conferir prazo",IF(AND(OR($O108="Aprovado",$O108="Pago"),$R108=""),"Informar valor aprovado",IF(AND($O108="Pago",OR($S108="",$T108="")),"Informar dados de pagamento","Sem alerta")))))))))</f>
        <v/>
      </c>
      <c r="O108" s="13" t="n"/>
      <c r="P108" s="15" t="n"/>
      <c r="Q108" s="14" t="n"/>
      <c r="R108" s="17" t="n"/>
      <c r="S108" s="14" t="n"/>
      <c r="T108" s="13" t="n"/>
      <c r="U108" s="15" t="n"/>
    </row>
    <row r="109" ht="33" customHeight="1">
      <c r="A109" s="13" t="n"/>
      <c r="B109" s="14" t="n"/>
      <c r="C109" s="15" t="n"/>
      <c r="D109" s="15" t="n"/>
      <c r="E109" s="15" t="n"/>
      <c r="F109" s="15" t="n"/>
      <c r="G109" s="15" t="n"/>
      <c r="H109" s="13" t="n"/>
      <c r="I109" s="13" t="n"/>
      <c r="J109" s="16" t="n"/>
      <c r="K109" s="17" t="n"/>
      <c r="L109" s="18">
        <f>IF($A109="","",IF(OR($J109="",$K109=""),"",IFERROR($J109*$K109,"")))</f>
        <v/>
      </c>
      <c r="M109" s="18">
        <f>IF($A109="","",IF($F109="","",IFERROR(VLOOKUP($F109,Premissas!$A$10:$B$15,2,FALSE),"")))</f>
        <v/>
      </c>
      <c r="N109" s="19">
        <f>IF($A109="","",IF($H109="Não","Conferir comprovante",IF(AND($F109&lt;&gt;"",$M109=""),"Tipo sem limite",IF(AND($L109&lt;&gt;"",$L109&gt;Premissas!$B$6),"Conferir limite geral",IF(AND($L109&lt;&gt;"",$M109&lt;&gt;"",$L109&gt;$M109),"Conferir limite do tipo",IF(AND($R109&lt;&gt;"",$L109&lt;&gt;"",$R109&gt;$L109),"Conferir valor aprovado",IF(AND(OR($O109="Em análise",$O109="Aguardando documentos"),$B109&lt;&gt;"",IFERROR(TODAY()-$B109,0)&gt;Premissas!$B$5),"Conferir prazo",IF(AND(OR($O109="Aprovado",$O109="Pago"),$R109=""),"Informar valor aprovado",IF(AND($O109="Pago",OR($S109="",$T109="")),"Informar dados de pagamento","Sem alerta")))))))))</f>
        <v/>
      </c>
      <c r="O109" s="13" t="n"/>
      <c r="P109" s="15" t="n"/>
      <c r="Q109" s="14" t="n"/>
      <c r="R109" s="17" t="n"/>
      <c r="S109" s="14" t="n"/>
      <c r="T109" s="13" t="n"/>
      <c r="U109" s="15" t="n"/>
    </row>
    <row r="110" ht="33" customHeight="1">
      <c r="A110" s="13" t="n"/>
      <c r="B110" s="14" t="n"/>
      <c r="C110" s="15" t="n"/>
      <c r="D110" s="15" t="n"/>
      <c r="E110" s="15" t="n"/>
      <c r="F110" s="15" t="n"/>
      <c r="G110" s="15" t="n"/>
      <c r="H110" s="13" t="n"/>
      <c r="I110" s="13" t="n"/>
      <c r="J110" s="16" t="n"/>
      <c r="K110" s="17" t="n"/>
      <c r="L110" s="20">
        <f>IF($A110="","",IF(OR($J110="",$K110=""),"",IFERROR($J110*$K110,"")))</f>
        <v/>
      </c>
      <c r="M110" s="20">
        <f>IF($A110="","",IF($F110="","",IFERROR(VLOOKUP($F110,Premissas!$A$10:$B$15,2,FALSE),"")))</f>
        <v/>
      </c>
      <c r="N110" s="21">
        <f>IF($A110="","",IF($H110="Não","Conferir comprovante",IF(AND($F110&lt;&gt;"",$M110=""),"Tipo sem limite",IF(AND($L110&lt;&gt;"",$L110&gt;Premissas!$B$6),"Conferir limite geral",IF(AND($L110&lt;&gt;"",$M110&lt;&gt;"",$L110&gt;$M110),"Conferir limite do tipo",IF(AND($R110&lt;&gt;"",$L110&lt;&gt;"",$R110&gt;$L110),"Conferir valor aprovado",IF(AND(OR($O110="Em análise",$O110="Aguardando documentos"),$B110&lt;&gt;"",IFERROR(TODAY()-$B110,0)&gt;Premissas!$B$5),"Conferir prazo",IF(AND(OR($O110="Aprovado",$O110="Pago"),$R110=""),"Informar valor aprovado",IF(AND($O110="Pago",OR($S110="",$T110="")),"Informar dados de pagamento","Sem alerta")))))))))</f>
        <v/>
      </c>
      <c r="O110" s="13" t="n"/>
      <c r="P110" s="15" t="n"/>
      <c r="Q110" s="14" t="n"/>
      <c r="R110" s="17" t="n"/>
      <c r="S110" s="14" t="n"/>
      <c r="T110" s="13" t="n"/>
      <c r="U110" s="15" t="n"/>
    </row>
    <row r="111" ht="33" customHeight="1">
      <c r="A111" s="13" t="n"/>
      <c r="B111" s="14" t="n"/>
      <c r="C111" s="15" t="n"/>
      <c r="D111" s="15" t="n"/>
      <c r="E111" s="15" t="n"/>
      <c r="F111" s="15" t="n"/>
      <c r="G111" s="15" t="n"/>
      <c r="H111" s="13" t="n"/>
      <c r="I111" s="13" t="n"/>
      <c r="J111" s="16" t="n"/>
      <c r="K111" s="17" t="n"/>
      <c r="L111" s="18">
        <f>IF($A111="","",IF(OR($J111="",$K111=""),"",IFERROR($J111*$K111,"")))</f>
        <v/>
      </c>
      <c r="M111" s="18">
        <f>IF($A111="","",IF($F111="","",IFERROR(VLOOKUP($F111,Premissas!$A$10:$B$15,2,FALSE),"")))</f>
        <v/>
      </c>
      <c r="N111" s="19">
        <f>IF($A111="","",IF($H111="Não","Conferir comprovante",IF(AND($F111&lt;&gt;"",$M111=""),"Tipo sem limite",IF(AND($L111&lt;&gt;"",$L111&gt;Premissas!$B$6),"Conferir limite geral",IF(AND($L111&lt;&gt;"",$M111&lt;&gt;"",$L111&gt;$M111),"Conferir limite do tipo",IF(AND($R111&lt;&gt;"",$L111&lt;&gt;"",$R111&gt;$L111),"Conferir valor aprovado",IF(AND(OR($O111="Em análise",$O111="Aguardando documentos"),$B111&lt;&gt;"",IFERROR(TODAY()-$B111,0)&gt;Premissas!$B$5),"Conferir prazo",IF(AND(OR($O111="Aprovado",$O111="Pago"),$R111=""),"Informar valor aprovado",IF(AND($O111="Pago",OR($S111="",$T111="")),"Informar dados de pagamento","Sem alerta")))))))))</f>
        <v/>
      </c>
      <c r="O111" s="13" t="n"/>
      <c r="P111" s="15" t="n"/>
      <c r="Q111" s="14" t="n"/>
      <c r="R111" s="17" t="n"/>
      <c r="S111" s="14" t="n"/>
      <c r="T111" s="13" t="n"/>
      <c r="U111" s="15" t="n"/>
    </row>
    <row r="112" ht="33" customHeight="1">
      <c r="A112" s="13" t="n"/>
      <c r="B112" s="14" t="n"/>
      <c r="C112" s="15" t="n"/>
      <c r="D112" s="15" t="n"/>
      <c r="E112" s="15" t="n"/>
      <c r="F112" s="15" t="n"/>
      <c r="G112" s="15" t="n"/>
      <c r="H112" s="13" t="n"/>
      <c r="I112" s="13" t="n"/>
      <c r="J112" s="16" t="n"/>
      <c r="K112" s="17" t="n"/>
      <c r="L112" s="20">
        <f>IF($A112="","",IF(OR($J112="",$K112=""),"",IFERROR($J112*$K112,"")))</f>
        <v/>
      </c>
      <c r="M112" s="20">
        <f>IF($A112="","",IF($F112="","",IFERROR(VLOOKUP($F112,Premissas!$A$10:$B$15,2,FALSE),"")))</f>
        <v/>
      </c>
      <c r="N112" s="21">
        <f>IF($A112="","",IF($H112="Não","Conferir comprovante",IF(AND($F112&lt;&gt;"",$M112=""),"Tipo sem limite",IF(AND($L112&lt;&gt;"",$L112&gt;Premissas!$B$6),"Conferir limite geral",IF(AND($L112&lt;&gt;"",$M112&lt;&gt;"",$L112&gt;$M112),"Conferir limite do tipo",IF(AND($R112&lt;&gt;"",$L112&lt;&gt;"",$R112&gt;$L112),"Conferir valor aprovado",IF(AND(OR($O112="Em análise",$O112="Aguardando documentos"),$B112&lt;&gt;"",IFERROR(TODAY()-$B112,0)&gt;Premissas!$B$5),"Conferir prazo",IF(AND(OR($O112="Aprovado",$O112="Pago"),$R112=""),"Informar valor aprovado",IF(AND($O112="Pago",OR($S112="",$T112="")),"Informar dados de pagamento","Sem alerta")))))))))</f>
        <v/>
      </c>
      <c r="O112" s="13" t="n"/>
      <c r="P112" s="15" t="n"/>
      <c r="Q112" s="14" t="n"/>
      <c r="R112" s="17" t="n"/>
      <c r="S112" s="14" t="n"/>
      <c r="T112" s="13" t="n"/>
      <c r="U112" s="15" t="n"/>
    </row>
    <row r="113" ht="33" customHeight="1">
      <c r="A113" s="13" t="n"/>
      <c r="B113" s="14" t="n"/>
      <c r="C113" s="15" t="n"/>
      <c r="D113" s="15" t="n"/>
      <c r="E113" s="15" t="n"/>
      <c r="F113" s="15" t="n"/>
      <c r="G113" s="15" t="n"/>
      <c r="H113" s="13" t="n"/>
      <c r="I113" s="13" t="n"/>
      <c r="J113" s="16" t="n"/>
      <c r="K113" s="17" t="n"/>
      <c r="L113" s="18">
        <f>IF($A113="","",IF(OR($J113="",$K113=""),"",IFERROR($J113*$K113,"")))</f>
        <v/>
      </c>
      <c r="M113" s="18">
        <f>IF($A113="","",IF($F113="","",IFERROR(VLOOKUP($F113,Premissas!$A$10:$B$15,2,FALSE),"")))</f>
        <v/>
      </c>
      <c r="N113" s="19">
        <f>IF($A113="","",IF($H113="Não","Conferir comprovante",IF(AND($F113&lt;&gt;"",$M113=""),"Tipo sem limite",IF(AND($L113&lt;&gt;"",$L113&gt;Premissas!$B$6),"Conferir limite geral",IF(AND($L113&lt;&gt;"",$M113&lt;&gt;"",$L113&gt;$M113),"Conferir limite do tipo",IF(AND($R113&lt;&gt;"",$L113&lt;&gt;"",$R113&gt;$L113),"Conferir valor aprovado",IF(AND(OR($O113="Em análise",$O113="Aguardando documentos"),$B113&lt;&gt;"",IFERROR(TODAY()-$B113,0)&gt;Premissas!$B$5),"Conferir prazo",IF(AND(OR($O113="Aprovado",$O113="Pago"),$R113=""),"Informar valor aprovado",IF(AND($O113="Pago",OR($S113="",$T113="")),"Informar dados de pagamento","Sem alerta")))))))))</f>
        <v/>
      </c>
      <c r="O113" s="13" t="n"/>
      <c r="P113" s="15" t="n"/>
      <c r="Q113" s="14" t="n"/>
      <c r="R113" s="17" t="n"/>
      <c r="S113" s="14" t="n"/>
      <c r="T113" s="13" t="n"/>
      <c r="U113" s="15" t="n"/>
    </row>
    <row r="114" ht="33" customHeight="1">
      <c r="A114" s="13" t="n"/>
      <c r="B114" s="14" t="n"/>
      <c r="C114" s="15" t="n"/>
      <c r="D114" s="15" t="n"/>
      <c r="E114" s="15" t="n"/>
      <c r="F114" s="15" t="n"/>
      <c r="G114" s="15" t="n"/>
      <c r="H114" s="13" t="n"/>
      <c r="I114" s="13" t="n"/>
      <c r="J114" s="16" t="n"/>
      <c r="K114" s="17" t="n"/>
      <c r="L114" s="20">
        <f>IF($A114="","",IF(OR($J114="",$K114=""),"",IFERROR($J114*$K114,"")))</f>
        <v/>
      </c>
      <c r="M114" s="20">
        <f>IF($A114="","",IF($F114="","",IFERROR(VLOOKUP($F114,Premissas!$A$10:$B$15,2,FALSE),"")))</f>
        <v/>
      </c>
      <c r="N114" s="21">
        <f>IF($A114="","",IF($H114="Não","Conferir comprovante",IF(AND($F114&lt;&gt;"",$M114=""),"Tipo sem limite",IF(AND($L114&lt;&gt;"",$L114&gt;Premissas!$B$6),"Conferir limite geral",IF(AND($L114&lt;&gt;"",$M114&lt;&gt;"",$L114&gt;$M114),"Conferir limite do tipo",IF(AND($R114&lt;&gt;"",$L114&lt;&gt;"",$R114&gt;$L114),"Conferir valor aprovado",IF(AND(OR($O114="Em análise",$O114="Aguardando documentos"),$B114&lt;&gt;"",IFERROR(TODAY()-$B114,0)&gt;Premissas!$B$5),"Conferir prazo",IF(AND(OR($O114="Aprovado",$O114="Pago"),$R114=""),"Informar valor aprovado",IF(AND($O114="Pago",OR($S114="",$T114="")),"Informar dados de pagamento","Sem alerta")))))))))</f>
        <v/>
      </c>
      <c r="O114" s="13" t="n"/>
      <c r="P114" s="15" t="n"/>
      <c r="Q114" s="14" t="n"/>
      <c r="R114" s="17" t="n"/>
      <c r="S114" s="14" t="n"/>
      <c r="T114" s="13" t="n"/>
      <c r="U114" s="15" t="n"/>
    </row>
    <row r="115" ht="33" customHeight="1">
      <c r="A115" s="13" t="n"/>
      <c r="B115" s="14" t="n"/>
      <c r="C115" s="15" t="n"/>
      <c r="D115" s="15" t="n"/>
      <c r="E115" s="15" t="n"/>
      <c r="F115" s="15" t="n"/>
      <c r="G115" s="15" t="n"/>
      <c r="H115" s="13" t="n"/>
      <c r="I115" s="13" t="n"/>
      <c r="J115" s="16" t="n"/>
      <c r="K115" s="17" t="n"/>
      <c r="L115" s="18">
        <f>IF($A115="","",IF(OR($J115="",$K115=""),"",IFERROR($J115*$K115,"")))</f>
        <v/>
      </c>
      <c r="M115" s="18">
        <f>IF($A115="","",IF($F115="","",IFERROR(VLOOKUP($F115,Premissas!$A$10:$B$15,2,FALSE),"")))</f>
        <v/>
      </c>
      <c r="N115" s="19">
        <f>IF($A115="","",IF($H115="Não","Conferir comprovante",IF(AND($F115&lt;&gt;"",$M115=""),"Tipo sem limite",IF(AND($L115&lt;&gt;"",$L115&gt;Premissas!$B$6),"Conferir limite geral",IF(AND($L115&lt;&gt;"",$M115&lt;&gt;"",$L115&gt;$M115),"Conferir limite do tipo",IF(AND($R115&lt;&gt;"",$L115&lt;&gt;"",$R115&gt;$L115),"Conferir valor aprovado",IF(AND(OR($O115="Em análise",$O115="Aguardando documentos"),$B115&lt;&gt;"",IFERROR(TODAY()-$B115,0)&gt;Premissas!$B$5),"Conferir prazo",IF(AND(OR($O115="Aprovado",$O115="Pago"),$R115=""),"Informar valor aprovado",IF(AND($O115="Pago",OR($S115="",$T115="")),"Informar dados de pagamento","Sem alerta")))))))))</f>
        <v/>
      </c>
      <c r="O115" s="13" t="n"/>
      <c r="P115" s="15" t="n"/>
      <c r="Q115" s="14" t="n"/>
      <c r="R115" s="17" t="n"/>
      <c r="S115" s="14" t="n"/>
      <c r="T115" s="13" t="n"/>
      <c r="U115" s="15" t="n"/>
    </row>
    <row r="116" ht="33" customHeight="1">
      <c r="A116" s="13" t="n"/>
      <c r="B116" s="14" t="n"/>
      <c r="C116" s="15" t="n"/>
      <c r="D116" s="15" t="n"/>
      <c r="E116" s="15" t="n"/>
      <c r="F116" s="15" t="n"/>
      <c r="G116" s="15" t="n"/>
      <c r="H116" s="13" t="n"/>
      <c r="I116" s="13" t="n"/>
      <c r="J116" s="16" t="n"/>
      <c r="K116" s="17" t="n"/>
      <c r="L116" s="20">
        <f>IF($A116="","",IF(OR($J116="",$K116=""),"",IFERROR($J116*$K116,"")))</f>
        <v/>
      </c>
      <c r="M116" s="20">
        <f>IF($A116="","",IF($F116="","",IFERROR(VLOOKUP($F116,Premissas!$A$10:$B$15,2,FALSE),"")))</f>
        <v/>
      </c>
      <c r="N116" s="21">
        <f>IF($A116="","",IF($H116="Não","Conferir comprovante",IF(AND($F116&lt;&gt;"",$M116=""),"Tipo sem limite",IF(AND($L116&lt;&gt;"",$L116&gt;Premissas!$B$6),"Conferir limite geral",IF(AND($L116&lt;&gt;"",$M116&lt;&gt;"",$L116&gt;$M116),"Conferir limite do tipo",IF(AND($R116&lt;&gt;"",$L116&lt;&gt;"",$R116&gt;$L116),"Conferir valor aprovado",IF(AND(OR($O116="Em análise",$O116="Aguardando documentos"),$B116&lt;&gt;"",IFERROR(TODAY()-$B116,0)&gt;Premissas!$B$5),"Conferir prazo",IF(AND(OR($O116="Aprovado",$O116="Pago"),$R116=""),"Informar valor aprovado",IF(AND($O116="Pago",OR($S116="",$T116="")),"Informar dados de pagamento","Sem alerta")))))))))</f>
        <v/>
      </c>
      <c r="O116" s="13" t="n"/>
      <c r="P116" s="15" t="n"/>
      <c r="Q116" s="14" t="n"/>
      <c r="R116" s="17" t="n"/>
      <c r="S116" s="14" t="n"/>
      <c r="T116" s="13" t="n"/>
      <c r="U116" s="15" t="n"/>
    </row>
    <row r="117" ht="33" customHeight="1">
      <c r="A117" s="13" t="n"/>
      <c r="B117" s="14" t="n"/>
      <c r="C117" s="15" t="n"/>
      <c r="D117" s="15" t="n"/>
      <c r="E117" s="15" t="n"/>
      <c r="F117" s="15" t="n"/>
      <c r="G117" s="15" t="n"/>
      <c r="H117" s="13" t="n"/>
      <c r="I117" s="13" t="n"/>
      <c r="J117" s="16" t="n"/>
      <c r="K117" s="17" t="n"/>
      <c r="L117" s="18">
        <f>IF($A117="","",IF(OR($J117="",$K117=""),"",IFERROR($J117*$K117,"")))</f>
        <v/>
      </c>
      <c r="M117" s="18">
        <f>IF($A117="","",IF($F117="","",IFERROR(VLOOKUP($F117,Premissas!$A$10:$B$15,2,FALSE),"")))</f>
        <v/>
      </c>
      <c r="N117" s="19">
        <f>IF($A117="","",IF($H117="Não","Conferir comprovante",IF(AND($F117&lt;&gt;"",$M117=""),"Tipo sem limite",IF(AND($L117&lt;&gt;"",$L117&gt;Premissas!$B$6),"Conferir limite geral",IF(AND($L117&lt;&gt;"",$M117&lt;&gt;"",$L117&gt;$M117),"Conferir limite do tipo",IF(AND($R117&lt;&gt;"",$L117&lt;&gt;"",$R117&gt;$L117),"Conferir valor aprovado",IF(AND(OR($O117="Em análise",$O117="Aguardando documentos"),$B117&lt;&gt;"",IFERROR(TODAY()-$B117,0)&gt;Premissas!$B$5),"Conferir prazo",IF(AND(OR($O117="Aprovado",$O117="Pago"),$R117=""),"Informar valor aprovado",IF(AND($O117="Pago",OR($S117="",$T117="")),"Informar dados de pagamento","Sem alerta")))))))))</f>
        <v/>
      </c>
      <c r="O117" s="13" t="n"/>
      <c r="P117" s="15" t="n"/>
      <c r="Q117" s="14" t="n"/>
      <c r="R117" s="17" t="n"/>
      <c r="S117" s="14" t="n"/>
      <c r="T117" s="13" t="n"/>
      <c r="U117" s="15" t="n"/>
    </row>
    <row r="118" ht="33" customHeight="1">
      <c r="A118" s="13" t="n"/>
      <c r="B118" s="14" t="n"/>
      <c r="C118" s="15" t="n"/>
      <c r="D118" s="15" t="n"/>
      <c r="E118" s="15" t="n"/>
      <c r="F118" s="15" t="n"/>
      <c r="G118" s="15" t="n"/>
      <c r="H118" s="13" t="n"/>
      <c r="I118" s="13" t="n"/>
      <c r="J118" s="16" t="n"/>
      <c r="K118" s="17" t="n"/>
      <c r="L118" s="20">
        <f>IF($A118="","",IF(OR($J118="",$K118=""),"",IFERROR($J118*$K118,"")))</f>
        <v/>
      </c>
      <c r="M118" s="20">
        <f>IF($A118="","",IF($F118="","",IFERROR(VLOOKUP($F118,Premissas!$A$10:$B$15,2,FALSE),"")))</f>
        <v/>
      </c>
      <c r="N118" s="21">
        <f>IF($A118="","",IF($H118="Não","Conferir comprovante",IF(AND($F118&lt;&gt;"",$M118=""),"Tipo sem limite",IF(AND($L118&lt;&gt;"",$L118&gt;Premissas!$B$6),"Conferir limite geral",IF(AND($L118&lt;&gt;"",$M118&lt;&gt;"",$L118&gt;$M118),"Conferir limite do tipo",IF(AND($R118&lt;&gt;"",$L118&lt;&gt;"",$R118&gt;$L118),"Conferir valor aprovado",IF(AND(OR($O118="Em análise",$O118="Aguardando documentos"),$B118&lt;&gt;"",IFERROR(TODAY()-$B118,0)&gt;Premissas!$B$5),"Conferir prazo",IF(AND(OR($O118="Aprovado",$O118="Pago"),$R118=""),"Informar valor aprovado",IF(AND($O118="Pago",OR($S118="",$T118="")),"Informar dados de pagamento","Sem alerta")))))))))</f>
        <v/>
      </c>
      <c r="O118" s="13" t="n"/>
      <c r="P118" s="15" t="n"/>
      <c r="Q118" s="14" t="n"/>
      <c r="R118" s="17" t="n"/>
      <c r="S118" s="14" t="n"/>
      <c r="T118" s="13" t="n"/>
      <c r="U118" s="15" t="n"/>
    </row>
    <row r="119" ht="33" customHeight="1">
      <c r="A119" s="13" t="n"/>
      <c r="B119" s="14" t="n"/>
      <c r="C119" s="15" t="n"/>
      <c r="D119" s="15" t="n"/>
      <c r="E119" s="15" t="n"/>
      <c r="F119" s="15" t="n"/>
      <c r="G119" s="15" t="n"/>
      <c r="H119" s="13" t="n"/>
      <c r="I119" s="13" t="n"/>
      <c r="J119" s="16" t="n"/>
      <c r="K119" s="17" t="n"/>
      <c r="L119" s="18">
        <f>IF($A119="","",IF(OR($J119="",$K119=""),"",IFERROR($J119*$K119,"")))</f>
        <v/>
      </c>
      <c r="M119" s="18">
        <f>IF($A119="","",IF($F119="","",IFERROR(VLOOKUP($F119,Premissas!$A$10:$B$15,2,FALSE),"")))</f>
        <v/>
      </c>
      <c r="N119" s="19">
        <f>IF($A119="","",IF($H119="Não","Conferir comprovante",IF(AND($F119&lt;&gt;"",$M119=""),"Tipo sem limite",IF(AND($L119&lt;&gt;"",$L119&gt;Premissas!$B$6),"Conferir limite geral",IF(AND($L119&lt;&gt;"",$M119&lt;&gt;"",$L119&gt;$M119),"Conferir limite do tipo",IF(AND($R119&lt;&gt;"",$L119&lt;&gt;"",$R119&gt;$L119),"Conferir valor aprovado",IF(AND(OR($O119="Em análise",$O119="Aguardando documentos"),$B119&lt;&gt;"",IFERROR(TODAY()-$B119,0)&gt;Premissas!$B$5),"Conferir prazo",IF(AND(OR($O119="Aprovado",$O119="Pago"),$R119=""),"Informar valor aprovado",IF(AND($O119="Pago",OR($S119="",$T119="")),"Informar dados de pagamento","Sem alerta")))))))))</f>
        <v/>
      </c>
      <c r="O119" s="13" t="n"/>
      <c r="P119" s="15" t="n"/>
      <c r="Q119" s="14" t="n"/>
      <c r="R119" s="17" t="n"/>
      <c r="S119" s="14" t="n"/>
      <c r="T119" s="13" t="n"/>
      <c r="U119" s="15" t="n"/>
    </row>
    <row r="120" ht="33" customHeight="1">
      <c r="A120" s="13" t="n"/>
      <c r="B120" s="14" t="n"/>
      <c r="C120" s="15" t="n"/>
      <c r="D120" s="15" t="n"/>
      <c r="E120" s="15" t="n"/>
      <c r="F120" s="15" t="n"/>
      <c r="G120" s="15" t="n"/>
      <c r="H120" s="13" t="n"/>
      <c r="I120" s="13" t="n"/>
      <c r="J120" s="16" t="n"/>
      <c r="K120" s="17" t="n"/>
      <c r="L120" s="20">
        <f>IF($A120="","",IF(OR($J120="",$K120=""),"",IFERROR($J120*$K120,"")))</f>
        <v/>
      </c>
      <c r="M120" s="20">
        <f>IF($A120="","",IF($F120="","",IFERROR(VLOOKUP($F120,Premissas!$A$10:$B$15,2,FALSE),"")))</f>
        <v/>
      </c>
      <c r="N120" s="21">
        <f>IF($A120="","",IF($H120="Não","Conferir comprovante",IF(AND($F120&lt;&gt;"",$M120=""),"Tipo sem limite",IF(AND($L120&lt;&gt;"",$L120&gt;Premissas!$B$6),"Conferir limite geral",IF(AND($L120&lt;&gt;"",$M120&lt;&gt;"",$L120&gt;$M120),"Conferir limite do tipo",IF(AND($R120&lt;&gt;"",$L120&lt;&gt;"",$R120&gt;$L120),"Conferir valor aprovado",IF(AND(OR($O120="Em análise",$O120="Aguardando documentos"),$B120&lt;&gt;"",IFERROR(TODAY()-$B120,0)&gt;Premissas!$B$5),"Conferir prazo",IF(AND(OR($O120="Aprovado",$O120="Pago"),$R120=""),"Informar valor aprovado",IF(AND($O120="Pago",OR($S120="",$T120="")),"Informar dados de pagamento","Sem alerta")))))))))</f>
        <v/>
      </c>
      <c r="O120" s="13" t="n"/>
      <c r="P120" s="15" t="n"/>
      <c r="Q120" s="14" t="n"/>
      <c r="R120" s="17" t="n"/>
      <c r="S120" s="14" t="n"/>
      <c r="T120" s="13" t="n"/>
      <c r="U120" s="15" t="n"/>
    </row>
    <row r="121" ht="33" customHeight="1">
      <c r="A121" s="13" t="n"/>
      <c r="B121" s="14" t="n"/>
      <c r="C121" s="15" t="n"/>
      <c r="D121" s="15" t="n"/>
      <c r="E121" s="15" t="n"/>
      <c r="F121" s="15" t="n"/>
      <c r="G121" s="15" t="n"/>
      <c r="H121" s="13" t="n"/>
      <c r="I121" s="13" t="n"/>
      <c r="J121" s="16" t="n"/>
      <c r="K121" s="17" t="n"/>
      <c r="L121" s="18">
        <f>IF($A121="","",IF(OR($J121="",$K121=""),"",IFERROR($J121*$K121,"")))</f>
        <v/>
      </c>
      <c r="M121" s="18">
        <f>IF($A121="","",IF($F121="","",IFERROR(VLOOKUP($F121,Premissas!$A$10:$B$15,2,FALSE),"")))</f>
        <v/>
      </c>
      <c r="N121" s="19">
        <f>IF($A121="","",IF($H121="Não","Conferir comprovante",IF(AND($F121&lt;&gt;"",$M121=""),"Tipo sem limite",IF(AND($L121&lt;&gt;"",$L121&gt;Premissas!$B$6),"Conferir limite geral",IF(AND($L121&lt;&gt;"",$M121&lt;&gt;"",$L121&gt;$M121),"Conferir limite do tipo",IF(AND($R121&lt;&gt;"",$L121&lt;&gt;"",$R121&gt;$L121),"Conferir valor aprovado",IF(AND(OR($O121="Em análise",$O121="Aguardando documentos"),$B121&lt;&gt;"",IFERROR(TODAY()-$B121,0)&gt;Premissas!$B$5),"Conferir prazo",IF(AND(OR($O121="Aprovado",$O121="Pago"),$R121=""),"Informar valor aprovado",IF(AND($O121="Pago",OR($S121="",$T121="")),"Informar dados de pagamento","Sem alerta")))))))))</f>
        <v/>
      </c>
      <c r="O121" s="13" t="n"/>
      <c r="P121" s="15" t="n"/>
      <c r="Q121" s="14" t="n"/>
      <c r="R121" s="17" t="n"/>
      <c r="S121" s="14" t="n"/>
      <c r="T121" s="13" t="n"/>
      <c r="U121" s="15" t="n"/>
    </row>
    <row r="122" ht="33" customHeight="1">
      <c r="A122" s="13" t="n"/>
      <c r="B122" s="14" t="n"/>
      <c r="C122" s="15" t="n"/>
      <c r="D122" s="15" t="n"/>
      <c r="E122" s="15" t="n"/>
      <c r="F122" s="15" t="n"/>
      <c r="G122" s="15" t="n"/>
      <c r="H122" s="13" t="n"/>
      <c r="I122" s="13" t="n"/>
      <c r="J122" s="16" t="n"/>
      <c r="K122" s="17" t="n"/>
      <c r="L122" s="20">
        <f>IF($A122="","",IF(OR($J122="",$K122=""),"",IFERROR($J122*$K122,"")))</f>
        <v/>
      </c>
      <c r="M122" s="20">
        <f>IF($A122="","",IF($F122="","",IFERROR(VLOOKUP($F122,Premissas!$A$10:$B$15,2,FALSE),"")))</f>
        <v/>
      </c>
      <c r="N122" s="21">
        <f>IF($A122="","",IF($H122="Não","Conferir comprovante",IF(AND($F122&lt;&gt;"",$M122=""),"Tipo sem limite",IF(AND($L122&lt;&gt;"",$L122&gt;Premissas!$B$6),"Conferir limite geral",IF(AND($L122&lt;&gt;"",$M122&lt;&gt;"",$L122&gt;$M122),"Conferir limite do tipo",IF(AND($R122&lt;&gt;"",$L122&lt;&gt;"",$R122&gt;$L122),"Conferir valor aprovado",IF(AND(OR($O122="Em análise",$O122="Aguardando documentos"),$B122&lt;&gt;"",IFERROR(TODAY()-$B122,0)&gt;Premissas!$B$5),"Conferir prazo",IF(AND(OR($O122="Aprovado",$O122="Pago"),$R122=""),"Informar valor aprovado",IF(AND($O122="Pago",OR($S122="",$T122="")),"Informar dados de pagamento","Sem alerta")))))))))</f>
        <v/>
      </c>
      <c r="O122" s="13" t="n"/>
      <c r="P122" s="15" t="n"/>
      <c r="Q122" s="14" t="n"/>
      <c r="R122" s="17" t="n"/>
      <c r="S122" s="14" t="n"/>
      <c r="T122" s="13" t="n"/>
      <c r="U122" s="15" t="n"/>
    </row>
    <row r="123" ht="33" customHeight="1">
      <c r="A123" s="13" t="n"/>
      <c r="B123" s="14" t="n"/>
      <c r="C123" s="15" t="n"/>
      <c r="D123" s="15" t="n"/>
      <c r="E123" s="15" t="n"/>
      <c r="F123" s="15" t="n"/>
      <c r="G123" s="15" t="n"/>
      <c r="H123" s="13" t="n"/>
      <c r="I123" s="13" t="n"/>
      <c r="J123" s="16" t="n"/>
      <c r="K123" s="17" t="n"/>
      <c r="L123" s="18">
        <f>IF($A123="","",IF(OR($J123="",$K123=""),"",IFERROR($J123*$K123,"")))</f>
        <v/>
      </c>
      <c r="M123" s="18">
        <f>IF($A123="","",IF($F123="","",IFERROR(VLOOKUP($F123,Premissas!$A$10:$B$15,2,FALSE),"")))</f>
        <v/>
      </c>
      <c r="N123" s="19">
        <f>IF($A123="","",IF($H123="Não","Conferir comprovante",IF(AND($F123&lt;&gt;"",$M123=""),"Tipo sem limite",IF(AND($L123&lt;&gt;"",$L123&gt;Premissas!$B$6),"Conferir limite geral",IF(AND($L123&lt;&gt;"",$M123&lt;&gt;"",$L123&gt;$M123),"Conferir limite do tipo",IF(AND($R123&lt;&gt;"",$L123&lt;&gt;"",$R123&gt;$L123),"Conferir valor aprovado",IF(AND(OR($O123="Em análise",$O123="Aguardando documentos"),$B123&lt;&gt;"",IFERROR(TODAY()-$B123,0)&gt;Premissas!$B$5),"Conferir prazo",IF(AND(OR($O123="Aprovado",$O123="Pago"),$R123=""),"Informar valor aprovado",IF(AND($O123="Pago",OR($S123="",$T123="")),"Informar dados de pagamento","Sem alerta")))))))))</f>
        <v/>
      </c>
      <c r="O123" s="13" t="n"/>
      <c r="P123" s="15" t="n"/>
      <c r="Q123" s="14" t="n"/>
      <c r="R123" s="17" t="n"/>
      <c r="S123" s="14" t="n"/>
      <c r="T123" s="13" t="n"/>
      <c r="U123" s="15" t="n"/>
    </row>
    <row r="124" ht="33" customHeight="1">
      <c r="A124" s="13" t="n"/>
      <c r="B124" s="14" t="n"/>
      <c r="C124" s="15" t="n"/>
      <c r="D124" s="15" t="n"/>
      <c r="E124" s="15" t="n"/>
      <c r="F124" s="15" t="n"/>
      <c r="G124" s="15" t="n"/>
      <c r="H124" s="13" t="n"/>
      <c r="I124" s="13" t="n"/>
      <c r="J124" s="16" t="n"/>
      <c r="K124" s="17" t="n"/>
      <c r="L124" s="20">
        <f>IF($A124="","",IF(OR($J124="",$K124=""),"",IFERROR($J124*$K124,"")))</f>
        <v/>
      </c>
      <c r="M124" s="20">
        <f>IF($A124="","",IF($F124="","",IFERROR(VLOOKUP($F124,Premissas!$A$10:$B$15,2,FALSE),"")))</f>
        <v/>
      </c>
      <c r="N124" s="21">
        <f>IF($A124="","",IF($H124="Não","Conferir comprovante",IF(AND($F124&lt;&gt;"",$M124=""),"Tipo sem limite",IF(AND($L124&lt;&gt;"",$L124&gt;Premissas!$B$6),"Conferir limite geral",IF(AND($L124&lt;&gt;"",$M124&lt;&gt;"",$L124&gt;$M124),"Conferir limite do tipo",IF(AND($R124&lt;&gt;"",$L124&lt;&gt;"",$R124&gt;$L124),"Conferir valor aprovado",IF(AND(OR($O124="Em análise",$O124="Aguardando documentos"),$B124&lt;&gt;"",IFERROR(TODAY()-$B124,0)&gt;Premissas!$B$5),"Conferir prazo",IF(AND(OR($O124="Aprovado",$O124="Pago"),$R124=""),"Informar valor aprovado",IF(AND($O124="Pago",OR($S124="",$T124="")),"Informar dados de pagamento","Sem alerta")))))))))</f>
        <v/>
      </c>
      <c r="O124" s="13" t="n"/>
      <c r="P124" s="15" t="n"/>
      <c r="Q124" s="14" t="n"/>
      <c r="R124" s="17" t="n"/>
      <c r="S124" s="14" t="n"/>
      <c r="T124" s="13" t="n"/>
      <c r="U124" s="15" t="n"/>
    </row>
  </sheetData>
  <autoFilter ref="A4:U124"/>
  <mergeCells count="1">
    <mergeCell ref="A1:U1"/>
  </mergeCells>
  <conditionalFormatting sqref="N5:N124">
    <cfRule type="expression" priority="1" dxfId="0">
      <formula>AND($A5&lt;&gt;"",$N5&lt;&gt;"Sem alerta")</formula>
    </cfRule>
  </conditionalFormatting>
  <conditionalFormatting sqref="O5:O124">
    <cfRule type="expression" priority="2" dxfId="1">
      <formula>$O5="Pago"</formula>
    </cfRule>
    <cfRule type="expression" priority="3" dxfId="1">
      <formula>$O5="Aprovado"</formula>
    </cfRule>
    <cfRule type="expression" priority="4" dxfId="0">
      <formula>$O5="Rejeitado"</formula>
    </cfRule>
  </conditionalFormatting>
  <conditionalFormatting sqref="R5:R124">
    <cfRule type="expression" priority="5" dxfId="0">
      <formula>AND($A5&lt;&gt;"",$R5&lt;&gt;"",$L5&lt;&gt;"",$R5&gt;$L5)</formula>
    </cfRule>
  </conditionalFormatting>
  <dataValidations count="9">
    <dataValidation sqref="B5:B124 Q5:Q124 S5:S124" showDropDown="0" showInputMessage="0" showErrorMessage="1" allowBlank="0" errorTitle="Data inválida" error="Informe uma data dentro do período permitido." type="date" operator="between">
      <formula1>DATE(2024,1,1)</formula1>
      <formula2>DATE(2027,12,31)</formula2>
    </dataValidation>
    <dataValidation sqref="D5:D124" showDropDown="0" showInputMessage="0" showErrorMessage="1" allowBlank="0" errorTitle="Ministério inválido" error="Selecione uma opção da lista." type="list">
      <formula1>"Acolhimento Fictício,Música Exemplo,Ação Comunitária Simulada,Ensino Ilustrativo,Manutenção Cenário,Eventos Modelo"</formula1>
    </dataValidation>
    <dataValidation sqref="F5:F124" showDropDown="0" showInputMessage="0" showErrorMessage="1" allowBlank="0" errorTitle="Tipo inválido" error="Selecione um tipo de despesa da lista." type="list">
      <formula1>"Transporte local,Alimentação,Hospedagem,Material de apoio,Pedágio e estacionamento,Outros"</formula1>
    </dataValidation>
    <dataValidation sqref="H5:H124" showDropDown="0" showInputMessage="0" showErrorMessage="1" allowBlank="0" errorTitle="Opção inválida" error="Selecione Sim ou Não." type="list">
      <formula1>"Sim,Não"</formula1>
    </dataValidation>
    <dataValidation sqref="I5:I124" showDropDown="0" showInputMessage="0" showErrorMessage="1" allowBlank="0" errorTitle="Unidade inválida" error="Selecione uma unidade da lista." type="list">
      <formula1>"unidade,trecho,refeição,diária,quilômetro"</formula1>
    </dataValidation>
    <dataValidation sqref="J5:J124" showDropDown="0" showInputMessage="0" showErrorMessage="1" allowBlank="0" errorTitle="Quantidade inválida" error="Informe uma quantidade maior que zero." type="decimal" operator="greaterThan">
      <formula1>0</formula1>
    </dataValidation>
    <dataValidation sqref="K5:K124 R5:R124" showDropDown="0" showInputMessage="0" showErrorMessage="1" allowBlank="0" errorTitle="Valor inválido" error="Informe um valor igual ou superior a zero." type="decimal" operator="greaterThanOrEqual">
      <formula1>0</formula1>
    </dataValidation>
    <dataValidation sqref="O5:O124" showDropDown="0" showInputMessage="0" showErrorMessage="1" allowBlank="0" errorTitle="Status inválido" error="Selecione um status da lista." type="list">
      <formula1>"Rascunho,Em análise,Aguardando documentos,Aprovado,Rejeitado,Pago"</formula1>
    </dataValidation>
    <dataValidation sqref="T5:T124" showDropDown="0" showInputMessage="0" showErrorMessage="1" allowBlank="0" errorTitle="Forma inválida" error="Selecione uma forma de pagamento da lista." type="list">
      <formula1>"PIX,Transferência,Dinheiro,Outro"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51" customWidth="1" min="3" max="3"/>
    <col width="29" customWidth="1" min="4" max="4"/>
    <col width="25" customWidth="1" min="5" max="5"/>
    <col width="22" customWidth="1" min="6" max="6"/>
    <col width="15" customWidth="1" min="7" max="7"/>
    <col width="16" customWidth="1" min="8" max="8"/>
  </cols>
  <sheetData>
    <row r="1" ht="27" customHeight="1">
      <c r="A1" s="1" t="inlineStr">
        <is>
          <t>Premissas e listas de apoio</t>
        </is>
      </c>
    </row>
    <row r="2" ht="30" customHeight="1">
      <c r="A2" s="22" t="inlineStr">
        <is>
          <t>Os valores amarelos são premissas internas editáveis. Os alertas servem apenas para conferência humana.</t>
        </is>
      </c>
    </row>
    <row r="3"/>
    <row r="4">
      <c r="A4" s="4" t="inlineStr">
        <is>
          <t>Parâmetro</t>
        </is>
      </c>
      <c r="B4" s="4" t="inlineStr">
        <is>
          <t>Valor</t>
        </is>
      </c>
      <c r="C4" s="4" t="inlineStr">
        <is>
          <t>Uso administrativo</t>
        </is>
      </c>
    </row>
    <row r="5">
      <c r="A5" s="21" t="inlineStr">
        <is>
          <t>Prazo para conferência (dias)</t>
        </is>
      </c>
      <c r="B5" s="23" t="n">
        <v>15</v>
      </c>
      <c r="C5" s="21" t="inlineStr">
        <is>
          <t>Gera aviso em solicitações pendentes além deste prazo.</t>
        </is>
      </c>
    </row>
    <row r="6">
      <c r="A6" s="19" t="inlineStr">
        <is>
          <t>Limite geral por solicitação (R$)</t>
        </is>
      </c>
      <c r="B6" s="24" t="n">
        <v>800</v>
      </c>
      <c r="C6" s="19" t="inlineStr">
        <is>
          <t>Gera aviso quando o total solicitado ultrapassa esta premissa.</t>
        </is>
      </c>
    </row>
    <row r="7"/>
    <row r="8"/>
    <row r="9" ht="31" customHeight="1">
      <c r="A9" s="4" t="inlineStr">
        <is>
          <t>Tipo de despesa</t>
        </is>
      </c>
      <c r="B9" s="4" t="inlineStr">
        <is>
          <t>Limite por lançamento (R$)</t>
        </is>
      </c>
      <c r="D9" s="4" t="inlineStr">
        <is>
          <t>Ministério</t>
        </is>
      </c>
      <c r="E9" s="4" t="inlineStr">
        <is>
          <t>Status</t>
        </is>
      </c>
      <c r="F9" s="4" t="inlineStr">
        <is>
          <t>Forma de pagamento</t>
        </is>
      </c>
      <c r="G9" s="4" t="inlineStr">
        <is>
          <t>Comprovante</t>
        </is>
      </c>
      <c r="H9" s="4" t="inlineStr">
        <is>
          <t>Unidade</t>
        </is>
      </c>
    </row>
    <row r="10">
      <c r="A10" s="5" t="inlineStr">
        <is>
          <t>Transporte local</t>
        </is>
      </c>
      <c r="B10" s="25" t="n">
        <v>180</v>
      </c>
      <c r="D10" s="19" t="inlineStr">
        <is>
          <t>Acolhimento Fictício</t>
        </is>
      </c>
      <c r="E10" s="19" t="inlineStr">
        <is>
          <t>Rascunho</t>
        </is>
      </c>
      <c r="F10" s="19" t="inlineStr">
        <is>
          <t>PIX</t>
        </is>
      </c>
      <c r="G10" s="19" t="inlineStr">
        <is>
          <t>Sim</t>
        </is>
      </c>
      <c r="H10" s="19" t="inlineStr">
        <is>
          <t>unidade</t>
        </is>
      </c>
    </row>
    <row r="11">
      <c r="A11" s="7" t="inlineStr">
        <is>
          <t>Alimentação</t>
        </is>
      </c>
      <c r="B11" s="25" t="n">
        <v>120</v>
      </c>
      <c r="D11" s="21" t="inlineStr">
        <is>
          <t>Música Exemplo</t>
        </is>
      </c>
      <c r="E11" s="21" t="inlineStr">
        <is>
          <t>Em análise</t>
        </is>
      </c>
      <c r="F11" s="21" t="inlineStr">
        <is>
          <t>Transferência</t>
        </is>
      </c>
      <c r="G11" s="21" t="inlineStr">
        <is>
          <t>Não</t>
        </is>
      </c>
      <c r="H11" s="21" t="inlineStr">
        <is>
          <t>trecho</t>
        </is>
      </c>
    </row>
    <row r="12">
      <c r="A12" s="5" t="inlineStr">
        <is>
          <t>Hospedagem</t>
        </is>
      </c>
      <c r="B12" s="25" t="n">
        <v>450</v>
      </c>
      <c r="D12" s="19" t="inlineStr">
        <is>
          <t>Ação Comunitária Simulada</t>
        </is>
      </c>
      <c r="E12" s="19" t="inlineStr">
        <is>
          <t>Aguardando documentos</t>
        </is>
      </c>
      <c r="F12" s="19" t="inlineStr">
        <is>
          <t>Dinheiro</t>
        </is>
      </c>
      <c r="G12" s="19" t="n"/>
      <c r="H12" s="19" t="inlineStr">
        <is>
          <t>refeição</t>
        </is>
      </c>
    </row>
    <row r="13">
      <c r="A13" s="7" t="inlineStr">
        <is>
          <t>Material de apoio</t>
        </is>
      </c>
      <c r="B13" s="25" t="n">
        <v>250</v>
      </c>
      <c r="D13" s="21" t="inlineStr">
        <is>
          <t>Ensino Ilustrativo</t>
        </is>
      </c>
      <c r="E13" s="21" t="inlineStr">
        <is>
          <t>Aprovado</t>
        </is>
      </c>
      <c r="F13" s="21" t="inlineStr">
        <is>
          <t>Outro</t>
        </is>
      </c>
      <c r="G13" s="21" t="n"/>
      <c r="H13" s="21" t="inlineStr">
        <is>
          <t>diária</t>
        </is>
      </c>
    </row>
    <row r="14">
      <c r="A14" s="5" t="inlineStr">
        <is>
          <t>Pedágio e estacionamento</t>
        </is>
      </c>
      <c r="B14" s="25" t="n">
        <v>120</v>
      </c>
      <c r="D14" s="19" t="inlineStr">
        <is>
          <t>Manutenção Cenário</t>
        </is>
      </c>
      <c r="E14" s="19" t="inlineStr">
        <is>
          <t>Rejeitado</t>
        </is>
      </c>
      <c r="F14" s="19" t="n"/>
      <c r="G14" s="19" t="n"/>
      <c r="H14" s="19" t="inlineStr">
        <is>
          <t>quilômetro</t>
        </is>
      </c>
    </row>
    <row r="15">
      <c r="A15" s="7" t="inlineStr">
        <is>
          <t>Outros</t>
        </is>
      </c>
      <c r="B15" s="25" t="n">
        <v>150</v>
      </c>
      <c r="D15" s="21" t="inlineStr">
        <is>
          <t>Eventos Modelo</t>
        </is>
      </c>
      <c r="E15" s="21" t="inlineStr">
        <is>
          <t>Pago</t>
        </is>
      </c>
      <c r="F15" s="21" t="n"/>
      <c r="G15" s="21" t="n"/>
      <c r="H15" s="21" t="n"/>
    </row>
  </sheetData>
  <autoFilter ref="A9:B15"/>
  <mergeCells count="1">
    <mergeCell ref="A1:H1"/>
  </mergeCells>
  <dataValidations count="2">
    <dataValidation sqref="B5" showDropDown="0" showInputMessage="0" showErrorMessage="1" allowBlank="0" errorTitle="Prazo inválido" error="Informe um número inteiro entre 1 e 365." type="whole" operator="between">
      <formula1>1</formula1>
      <formula2>365</formula2>
    </dataValidation>
    <dataValidation sqref="B6 B10:B15" showDropDown="0" showInputMessage="0" showErrorMessage="1" allowBlank="0" errorTitle="Valor inválido" error="Informe um valor igual ou superior a zero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</dc:creator>
  <dc:title xmlns:dc="http://purl.org/dc/elements/1.1/">Reembolso de voluntários da igreja</dc:title>
  <dc:subject xmlns:dc="http://purl.org/dc/elements/1.1/">Solicitações, análise e registro de reembolsos fictícios</dc:subject>
  <dcterms:created xmlns:dcterms="http://purl.org/dc/terms/" xmlns:xsi="http://www.w3.org/2001/XMLSchema-instance" xsi:type="dcterms:W3CDTF">2026-09-11T02:51:17Z</dcterms:created>
  <dcterms:modified xmlns:dcterms="http://purl.org/dc/terms/" xmlns:xsi="http://www.w3.org/2001/XMLSchema-instance" xsi:type="dcterms:W3CDTF">2026-09-11T02:51:18+00:00Z</dcterms:modified>
</cp:coreProperties>
</file>