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espes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'Despesas'!$A$4:$N$104</definedName>
    <definedName name="_xlnm._FilterDatabase" localSheetId="2" hidden="1">'Premissas'!$A$4:$E$8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DD/MM/YYYY"/>
    <numFmt numFmtId="166" formatCode="0.00 &quot;h&quot;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26763"/>
      <sz val="9"/>
    </font>
    <font>
      <name val="Aptos"/>
      <b val="1"/>
      <color rgb="00FFFFFF"/>
      <sz val="10"/>
    </font>
    <font>
      <name val="Aptos"/>
      <color rgb="00243331"/>
      <sz val="10"/>
    </font>
    <font>
      <name val="Aptos"/>
      <b val="1"/>
      <color rgb="00173B3A"/>
      <sz val="10"/>
    </font>
    <font>
      <name val="Aptos"/>
      <b val="1"/>
      <color rgb="00243331"/>
      <sz val="10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4EEE9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0" fontId="4" fillId="3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0" fontId="4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0" fontId="6" fillId="5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0" fontId="4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4" fillId="7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243331"/>
        <sz val="10"/>
      </font>
      <fill>
        <patternFill patternType="solid">
          <fgColor rgb="00E7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Rateio por congregação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'Resumo'!B11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'Resumo'!$A$12:$A$15</f>
            </numRef>
          </cat>
          <val>
            <numRef>
              <f>'Resumo'!$B$12:$B$15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rateado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Congregação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L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5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Rateio de despesas entre congregações — resumo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9" t="n"/>
    </row>
    <row r="2" ht="30" customHeight="1">
      <c r="A2" s="2" t="inlineStr">
        <is>
          <t>Indicadores calculados com dados e premissas deste arquivo. Todos os exemplos são fictícios; alertas pedem conferência humana.</t>
        </is>
      </c>
    </row>
    <row r="3">
      <c r="A3" s="3" t="inlineStr">
        <is>
          <t>Indicador</t>
        </is>
      </c>
      <c r="B3" s="3" t="inlineStr">
        <is>
          <t>Valor</t>
        </is>
      </c>
    </row>
    <row r="4">
      <c r="A4" s="4" t="inlineStr">
        <is>
          <t>Total considerado</t>
        </is>
      </c>
      <c r="B4" s="5">
        <f>SUMIF(Despesas!$H$5:$H$104,"Prevista",Despesas!$F$5:$F$104)+SUMIF(Despesas!$H$5:$H$104,"Aprovada",Despesas!$F$5:$F$104)+SUMIF(Despesas!$H$5:$H$104,"Paga",Despesas!$F$5:$F$104)</f>
        <v/>
      </c>
    </row>
    <row r="5">
      <c r="A5" s="6" t="inlineStr">
        <is>
          <t>Total pago</t>
        </is>
      </c>
      <c r="B5" s="7">
        <f>SUMIF(Despesas!$H$5:$H$104,"Paga",Despesas!$F$5:$F$104)</f>
        <v/>
      </c>
    </row>
    <row r="6">
      <c r="A6" s="4" t="inlineStr">
        <is>
          <t>Lançamentos considerados</t>
        </is>
      </c>
      <c r="B6" s="8">
        <f>COUNTIF(Despesas!$H$5:$H$104,"Prevista")+COUNTIF(Despesas!$H$5:$H$104,"Aprovada")+COUNTIF(Despesas!$H$5:$H$104,"Paga")</f>
        <v/>
      </c>
    </row>
    <row r="7">
      <c r="A7" s="6" t="inlineStr">
        <is>
          <t>Lançamentos a conferir</t>
        </is>
      </c>
      <c r="B7" s="9">
        <f>COUNTIF(Despesas!$N$5:$N$104,"Conferir")</f>
        <v/>
      </c>
    </row>
    <row r="8">
      <c r="A8" s="4" t="inlineStr">
        <is>
          <t>Diferença absoluta acumulada</t>
        </is>
      </c>
      <c r="B8" s="5">
        <f>SUMPRODUCT(IFERROR(ABS(Despesas!$M$5:$M$104),0))</f>
        <v/>
      </c>
    </row>
    <row r="9"/>
    <row r="10">
      <c r="A10" s="10" t="inlineStr">
        <is>
          <t>Distribuição calculada</t>
        </is>
      </c>
    </row>
    <row r="11">
      <c r="A11" s="11" t="inlineStr">
        <is>
          <t>Congregação</t>
        </is>
      </c>
      <c r="B11" s="11" t="inlineStr">
        <is>
          <t>Total rateado</t>
        </is>
      </c>
      <c r="C11" s="11" t="inlineStr">
        <is>
          <t>% do total</t>
        </is>
      </c>
    </row>
    <row r="12">
      <c r="A12" s="4">
        <f>IF(Premissas!$A$5="","",Premissas!$A$5)</f>
        <v/>
      </c>
      <c r="B12" s="5">
        <f>IF($A12="","",SUM(Despesas!$I$5:$I$104))</f>
        <v/>
      </c>
      <c r="C12" s="12">
        <f>IFERROR($B12/$B$4,"")</f>
        <v/>
      </c>
    </row>
    <row r="13">
      <c r="A13" s="6">
        <f>IF(Premissas!$A$6="","",Premissas!$A$6)</f>
        <v/>
      </c>
      <c r="B13" s="7">
        <f>IF($A13="","",SUM(Despesas!$J$5:$J$104))</f>
        <v/>
      </c>
      <c r="C13" s="13">
        <f>IFERROR($B13/$B$4,"")</f>
        <v/>
      </c>
    </row>
    <row r="14">
      <c r="A14" s="4">
        <f>IF(Premissas!$A$7="","",Premissas!$A$7)</f>
        <v/>
      </c>
      <c r="B14" s="5">
        <f>IF($A14="","",SUM(Despesas!$K$5:$K$104))</f>
        <v/>
      </c>
      <c r="C14" s="12">
        <f>IFERROR($B14/$B$4,"")</f>
        <v/>
      </c>
    </row>
    <row r="15">
      <c r="A15" s="6">
        <f>IF(Premissas!$A$8="","",Premissas!$A$8)</f>
        <v/>
      </c>
      <c r="B15" s="7">
        <f>IF($A15="","",SUM(Despesas!$L$5:$L$104))</f>
        <v/>
      </c>
      <c r="C15" s="13">
        <f>IFERROR($B15/$B$4,"")</f>
        <v/>
      </c>
    </row>
  </sheetData>
  <mergeCells count="1">
    <mergeCell ref="A1:L1"/>
  </mergeCells>
  <conditionalFormatting sqref="B7:B8">
    <cfRule type="expression" priority="1" dxfId="0">
      <formula>$B$7&gt;0</formula>
    </cfRule>
    <cfRule type="expression" priority="2" dxfId="1">
      <formula>$B$7=0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21" customWidth="1" min="3" max="3"/>
    <col width="25" customWidth="1" min="4" max="4"/>
    <col width="26" customWidth="1" min="5" max="5"/>
    <col width="16" customWidth="1" min="6" max="6"/>
    <col width="19" customWidth="1" min="7" max="7"/>
    <col width="14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30" customHeight="1">
      <c r="A1" s="1" t="inlineStr">
        <is>
          <t>Despesas compartilhadas — lançamentos fictícios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9" t="n"/>
    </row>
    <row r="2" ht="28" customHeight="1">
      <c r="A2" s="14" t="inlineStr">
        <is>
          <t>Data inicial</t>
        </is>
      </c>
      <c r="B2" s="15">
        <f>Premissas!$B$11</f>
        <v/>
      </c>
      <c r="C2" s="14" t="inlineStr">
        <is>
          <t>Data final</t>
        </is>
      </c>
      <c r="D2" s="15">
        <f>Premissas!$B$12</f>
        <v/>
      </c>
      <c r="E2" s="14" t="inlineStr">
        <is>
          <t>Valor máximo</t>
        </is>
      </c>
      <c r="F2" s="16">
        <f>Premissas!$B$13</f>
        <v/>
      </c>
      <c r="G2" s="17" t="inlineStr">
        <is>
          <t>Edite limites e bases na planilha Premissas.</t>
        </is>
      </c>
    </row>
    <row r="3">
      <c r="A3" s="2" t="inlineStr">
        <is>
          <t>Entradas em amarelo; parcelas e conferência são calculadas.</t>
        </is>
      </c>
      <c r="I3" s="11">
        <f>IF(Premissas!$A$5="","",Premissas!$A$5)</f>
        <v/>
      </c>
      <c r="J3" s="11">
        <f>IF(Premissas!$A$6="","",Premissas!$A$6)</f>
        <v/>
      </c>
      <c r="K3" s="11">
        <f>IF(Premissas!$A$7="","",Premissas!$A$7)</f>
        <v/>
      </c>
      <c r="L3" s="11">
        <f>IF(Premissas!$A$8="","",Premissas!$A$8)</f>
        <v/>
      </c>
      <c r="M3" s="11" t="inlineStr">
        <is>
          <t>Controle</t>
        </is>
      </c>
      <c r="N3" s="11" t="inlineStr">
        <is>
          <t>Alerta</t>
        </is>
      </c>
    </row>
    <row r="4" ht="34" customHeight="1">
      <c r="A4" s="3" t="inlineStr">
        <is>
          <t>Data</t>
        </is>
      </c>
      <c r="B4" s="3" t="inlineStr">
        <is>
          <t>Descrição</t>
        </is>
      </c>
      <c r="C4" s="3" t="inlineStr">
        <is>
          <t>Ministério</t>
        </is>
      </c>
      <c r="D4" s="3" t="inlineStr">
        <is>
          <t>Evento ou patrimônio</t>
        </is>
      </c>
      <c r="E4" s="3" t="inlineStr">
        <is>
          <t>Responsável pelo lançamento</t>
        </is>
      </c>
      <c r="F4" s="3" t="inlineStr">
        <is>
          <t>Valor total</t>
        </is>
      </c>
      <c r="G4" s="3" t="inlineStr">
        <is>
          <t>Critério</t>
        </is>
      </c>
      <c r="H4" s="3" t="inlineStr">
        <is>
          <t>Status</t>
        </is>
      </c>
      <c r="I4" s="3" t="inlineStr">
        <is>
          <t>Parcela 1</t>
        </is>
      </c>
      <c r="J4" s="3" t="inlineStr">
        <is>
          <t>Parcela 2</t>
        </is>
      </c>
      <c r="K4" s="3" t="inlineStr">
        <is>
          <t>Parcela 3</t>
        </is>
      </c>
      <c r="L4" s="3" t="inlineStr">
        <is>
          <t>Parcela 4</t>
        </is>
      </c>
      <c r="M4" s="3" t="inlineStr">
        <is>
          <t>Diferença</t>
        </is>
      </c>
      <c r="N4" s="3" t="inlineStr">
        <is>
          <t>Conferência</t>
        </is>
      </c>
    </row>
    <row r="5">
      <c r="A5" s="18" t="n">
        <v>46194</v>
      </c>
      <c r="B5" s="19" t="inlineStr">
        <is>
          <t>Energia do espaço compartilhado — exemplo fictício</t>
        </is>
      </c>
      <c r="C5" s="19" t="inlineStr">
        <is>
          <t>Administração fictícia</t>
        </is>
      </c>
      <c r="D5" s="19" t="inlineStr">
        <is>
          <t>Uso geral fictício</t>
        </is>
      </c>
      <c r="E5" s="19" t="inlineStr">
        <is>
          <t>Responsável Fictício 01</t>
        </is>
      </c>
      <c r="F5" s="20" t="n">
        <v>1840.75</v>
      </c>
      <c r="G5" s="21" t="inlineStr">
        <is>
          <t>Participantes</t>
        </is>
      </c>
      <c r="H5" s="21" t="inlineStr">
        <is>
          <t>Paga</t>
        </is>
      </c>
      <c r="I5" s="22">
        <f>IF(OR(NOT(ISNUMBER($A5)),$B5="",NOT(ISNUMBER($F5)),$G5="",$H5=""),"",IF($H5="Cancelada",0,IF(Premissas!$E$5&lt;&gt;"Sim",0,IF($G5="Percentual fixo",$F5*N(Premissas!$D$5),IFERROR($F5*IF($G5="Igualitário",1,IF($G5="Participantes",N(Premissas!$B$5),IF($G5="Uso (horas)",N(Premissas!$C$5),0)))/IF($G5="Igualitário",COUNTIF(Premissas!$E$5:$E$8,"Sim"),IF($G5="Participantes",SUMIF(Premissas!$E$5:$E$8,"Sim",Premissas!$B$5:$B$8),IF($G5="Uso (horas)",SUMIF(Premissas!$E$5:$E$8,"Sim",Premissas!$C$5:$C$8),0))),0)))))</f>
        <v/>
      </c>
      <c r="J5" s="22">
        <f>IF(OR(NOT(ISNUMBER($A5)),$B5="",NOT(ISNUMBER($F5)),$G5="",$H5=""),"",IF($H5="Cancelada",0,IF(Premissas!$E$6&lt;&gt;"Sim",0,IF($G5="Percentual fixo",$F5*N(Premissas!$D$6),IFERROR($F5*IF($G5="Igualitário",1,IF($G5="Participantes",N(Premissas!$B$6),IF($G5="Uso (horas)",N(Premissas!$C$6),0)))/IF($G5="Igualitário",COUNTIF(Premissas!$E$5:$E$8,"Sim"),IF($G5="Participantes",SUMIF(Premissas!$E$5:$E$8,"Sim",Premissas!$B$5:$B$8),IF($G5="Uso (horas)",SUMIF(Premissas!$E$5:$E$8,"Sim",Premissas!$C$5:$C$8),0))),0)))))</f>
        <v/>
      </c>
      <c r="K5" s="22">
        <f>IF(OR(NOT(ISNUMBER($A5)),$B5="",NOT(ISNUMBER($F5)),$G5="",$H5=""),"",IF($H5="Cancelada",0,IF(Premissas!$E$7&lt;&gt;"Sim",0,IF($G5="Percentual fixo",$F5*N(Premissas!$D$7),IFERROR($F5*IF($G5="Igualitário",1,IF($G5="Participantes",N(Premissas!$B$7),IF($G5="Uso (horas)",N(Premissas!$C$7),0)))/IF($G5="Igualitário",COUNTIF(Premissas!$E$5:$E$8,"Sim"),IF($G5="Participantes",SUMIF(Premissas!$E$5:$E$8,"Sim",Premissas!$B$5:$B$8),IF($G5="Uso (horas)",SUMIF(Premissas!$E$5:$E$8,"Sim",Premissas!$C$5:$C$8),0))),0)))))</f>
        <v/>
      </c>
      <c r="L5" s="22">
        <f>IF(OR(NOT(ISNUMBER($A5)),$B5="",NOT(ISNUMBER($F5)),$G5="",$H5=""),"",IF($H5="Cancelada",0,IF(Premissas!$E$8&lt;&gt;"Sim",0,IF($G5="Percentual fixo",$F5*N(Premissas!$D$8),IFERROR($F5*IF($G5="Igualitário",1,IF($G5="Participantes",N(Premissas!$B$8),IF($G5="Uso (horas)",N(Premissas!$C$8),0)))/IF($G5="Igualitário",COUNTIF(Premissas!$E$5:$E$8,"Sim"),IF($G5="Participantes",SUMIF(Premissas!$E$5:$E$8,"Sim",Premissas!$B$5:$B$8),IF($G5="Uso (horas)",SUMIF(Premissas!$E$5:$E$8,"Sim",Premissas!$C$5:$C$8),0))),0)))))</f>
        <v/>
      </c>
      <c r="M5" s="22">
        <f>IF(OR(NOT(ISNUMBER($A5)),$B5="",NOT(ISNUMBER($F5)),$G5="",$H5=""),"",IF($H5="Cancelada",0,$F5-SUM($I5:$L5)))</f>
        <v/>
      </c>
      <c r="N5" s="23">
        <f>IF($M5="","",IF($H5="Cancelada","Cancelada",IF(ABS($M5)&lt;=N(Premissas!$B$14),"OK","Conferir")))</f>
        <v/>
      </c>
    </row>
    <row r="6">
      <c r="A6" s="18" t="n">
        <v>46207</v>
      </c>
      <c r="B6" s="19" t="inlineStr">
        <is>
          <t>Água do salão compartilhado — exemplo fictício</t>
        </is>
      </c>
      <c r="C6" s="19" t="inlineStr">
        <is>
          <t>Apoio fictício</t>
        </is>
      </c>
      <c r="D6" s="19" t="inlineStr">
        <is>
          <t>Encontro Fictício Aurora</t>
        </is>
      </c>
      <c r="E6" s="19" t="inlineStr">
        <is>
          <t>Responsável Fictício 02</t>
        </is>
      </c>
      <c r="F6" s="20" t="n">
        <v>936.4</v>
      </c>
      <c r="G6" s="21" t="inlineStr">
        <is>
          <t>Uso (horas)</t>
        </is>
      </c>
      <c r="H6" s="21" t="inlineStr">
        <is>
          <t>Aprovada</t>
        </is>
      </c>
      <c r="I6" s="24">
        <f>IF(OR(NOT(ISNUMBER($A6)),$B6="",NOT(ISNUMBER($F6)),$G6="",$H6=""),"",IF($H6="Cancelada",0,IF(Premissas!$E$5&lt;&gt;"Sim",0,IF($G6="Percentual fixo",$F6*N(Premissas!$D$5),IFERROR($F6*IF($G6="Igualitário",1,IF($G6="Participantes",N(Premissas!$B$5),IF($G6="Uso (horas)",N(Premissas!$C$5),0)))/IF($G6="Igualitário",COUNTIF(Premissas!$E$5:$E$8,"Sim"),IF($G6="Participantes",SUMIF(Premissas!$E$5:$E$8,"Sim",Premissas!$B$5:$B$8),IF($G6="Uso (horas)",SUMIF(Premissas!$E$5:$E$8,"Sim",Premissas!$C$5:$C$8),0))),0)))))</f>
        <v/>
      </c>
      <c r="J6" s="24">
        <f>IF(OR(NOT(ISNUMBER($A6)),$B6="",NOT(ISNUMBER($F6)),$G6="",$H6=""),"",IF($H6="Cancelada",0,IF(Premissas!$E$6&lt;&gt;"Sim",0,IF($G6="Percentual fixo",$F6*N(Premissas!$D$6),IFERROR($F6*IF($G6="Igualitário",1,IF($G6="Participantes",N(Premissas!$B$6),IF($G6="Uso (horas)",N(Premissas!$C$6),0)))/IF($G6="Igualitário",COUNTIF(Premissas!$E$5:$E$8,"Sim"),IF($G6="Participantes",SUMIF(Premissas!$E$5:$E$8,"Sim",Premissas!$B$5:$B$8),IF($G6="Uso (horas)",SUMIF(Premissas!$E$5:$E$8,"Sim",Premissas!$C$5:$C$8),0))),0)))))</f>
        <v/>
      </c>
      <c r="K6" s="24">
        <f>IF(OR(NOT(ISNUMBER($A6)),$B6="",NOT(ISNUMBER($F6)),$G6="",$H6=""),"",IF($H6="Cancelada",0,IF(Premissas!$E$7&lt;&gt;"Sim",0,IF($G6="Percentual fixo",$F6*N(Premissas!$D$7),IFERROR($F6*IF($G6="Igualitário",1,IF($G6="Participantes",N(Premissas!$B$7),IF($G6="Uso (horas)",N(Premissas!$C$7),0)))/IF($G6="Igualitário",COUNTIF(Premissas!$E$5:$E$8,"Sim"),IF($G6="Participantes",SUMIF(Premissas!$E$5:$E$8,"Sim",Premissas!$B$5:$B$8),IF($G6="Uso (horas)",SUMIF(Premissas!$E$5:$E$8,"Sim",Premissas!$C$5:$C$8),0))),0)))))</f>
        <v/>
      </c>
      <c r="L6" s="24">
        <f>IF(OR(NOT(ISNUMBER($A6)),$B6="",NOT(ISNUMBER($F6)),$G6="",$H6=""),"",IF($H6="Cancelada",0,IF(Premissas!$E$8&lt;&gt;"Sim",0,IF($G6="Percentual fixo",$F6*N(Premissas!$D$8),IFERROR($F6*IF($G6="Igualitário",1,IF($G6="Participantes",N(Premissas!$B$8),IF($G6="Uso (horas)",N(Premissas!$C$8),0)))/IF($G6="Igualitário",COUNTIF(Premissas!$E$5:$E$8,"Sim"),IF($G6="Participantes",SUMIF(Premissas!$E$5:$E$8,"Sim",Premissas!$B$5:$B$8),IF($G6="Uso (horas)",SUMIF(Premissas!$E$5:$E$8,"Sim",Premissas!$C$5:$C$8),0))),0)))))</f>
        <v/>
      </c>
      <c r="M6" s="24">
        <f>IF(OR(NOT(ISNUMBER($A6)),$B6="",NOT(ISNUMBER($F6)),$G6="",$H6=""),"",IF($H6="Cancelada",0,$F6-SUM($I6:$L6)))</f>
        <v/>
      </c>
      <c r="N6" s="25">
        <f>IF($M6="","",IF($H6="Cancelada","Cancelada",IF(ABS($M6)&lt;=N(Premissas!$B$14),"OK","Conferir")))</f>
        <v/>
      </c>
    </row>
    <row r="7">
      <c r="A7" s="18" t="n">
        <v>46219</v>
      </c>
      <c r="B7" s="19" t="inlineStr">
        <is>
          <t>Manutenção de som — patrimônio fictício</t>
        </is>
      </c>
      <c r="C7" s="19" t="inlineStr">
        <is>
          <t>Música fictícia</t>
        </is>
      </c>
      <c r="D7" s="19" t="inlineStr">
        <is>
          <t>Reunião Fictícia Harmonia</t>
        </is>
      </c>
      <c r="E7" s="19" t="inlineStr">
        <is>
          <t>Responsável Fictício 03</t>
        </is>
      </c>
      <c r="F7" s="20" t="n">
        <v>2680</v>
      </c>
      <c r="G7" s="21" t="inlineStr">
        <is>
          <t>Igualitário</t>
        </is>
      </c>
      <c r="H7" s="21" t="inlineStr">
        <is>
          <t>Prevista</t>
        </is>
      </c>
      <c r="I7" s="22">
        <f>IF(OR(NOT(ISNUMBER($A7)),$B7="",NOT(ISNUMBER($F7)),$G7="",$H7=""),"",IF($H7="Cancelada",0,IF(Premissas!$E$5&lt;&gt;"Sim",0,IF($G7="Percentual fixo",$F7*N(Premissas!$D$5),IFERROR($F7*IF($G7="Igualitário",1,IF($G7="Participantes",N(Premissas!$B$5),IF($G7="Uso (horas)",N(Premissas!$C$5),0)))/IF($G7="Igualitário",COUNTIF(Premissas!$E$5:$E$8,"Sim"),IF($G7="Participantes",SUMIF(Premissas!$E$5:$E$8,"Sim",Premissas!$B$5:$B$8),IF($G7="Uso (horas)",SUMIF(Premissas!$E$5:$E$8,"Sim",Premissas!$C$5:$C$8),0))),0)))))</f>
        <v/>
      </c>
      <c r="J7" s="22">
        <f>IF(OR(NOT(ISNUMBER($A7)),$B7="",NOT(ISNUMBER($F7)),$G7="",$H7=""),"",IF($H7="Cancelada",0,IF(Premissas!$E$6&lt;&gt;"Sim",0,IF($G7="Percentual fixo",$F7*N(Premissas!$D$6),IFERROR($F7*IF($G7="Igualitário",1,IF($G7="Participantes",N(Premissas!$B$6),IF($G7="Uso (horas)",N(Premissas!$C$6),0)))/IF($G7="Igualitário",COUNTIF(Premissas!$E$5:$E$8,"Sim"),IF($G7="Participantes",SUMIF(Premissas!$E$5:$E$8,"Sim",Premissas!$B$5:$B$8),IF($G7="Uso (horas)",SUMIF(Premissas!$E$5:$E$8,"Sim",Premissas!$C$5:$C$8),0))),0)))))</f>
        <v/>
      </c>
      <c r="K7" s="22">
        <f>IF(OR(NOT(ISNUMBER($A7)),$B7="",NOT(ISNUMBER($F7)),$G7="",$H7=""),"",IF($H7="Cancelada",0,IF(Premissas!$E$7&lt;&gt;"Sim",0,IF($G7="Percentual fixo",$F7*N(Premissas!$D$7),IFERROR($F7*IF($G7="Igualitário",1,IF($G7="Participantes",N(Premissas!$B$7),IF($G7="Uso (horas)",N(Premissas!$C$7),0)))/IF($G7="Igualitário",COUNTIF(Premissas!$E$5:$E$8,"Sim"),IF($G7="Participantes",SUMIF(Premissas!$E$5:$E$8,"Sim",Premissas!$B$5:$B$8),IF($G7="Uso (horas)",SUMIF(Premissas!$E$5:$E$8,"Sim",Premissas!$C$5:$C$8),0))),0)))))</f>
        <v/>
      </c>
      <c r="L7" s="22">
        <f>IF(OR(NOT(ISNUMBER($A7)),$B7="",NOT(ISNUMBER($F7)),$G7="",$H7=""),"",IF($H7="Cancelada",0,IF(Premissas!$E$8&lt;&gt;"Sim",0,IF($G7="Percentual fixo",$F7*N(Premissas!$D$8),IFERROR($F7*IF($G7="Igualitário",1,IF($G7="Participantes",N(Premissas!$B$8),IF($G7="Uso (horas)",N(Premissas!$C$8),0)))/IF($G7="Igualitário",COUNTIF(Premissas!$E$5:$E$8,"Sim"),IF($G7="Participantes",SUMIF(Premissas!$E$5:$E$8,"Sim",Premissas!$B$5:$B$8),IF($G7="Uso (horas)",SUMIF(Premissas!$E$5:$E$8,"Sim",Premissas!$C$5:$C$8),0))),0)))))</f>
        <v/>
      </c>
      <c r="M7" s="22">
        <f>IF(OR(NOT(ISNUMBER($A7)),$B7="",NOT(ISNUMBER($F7)),$G7="",$H7=""),"",IF($H7="Cancelada",0,$F7-SUM($I7:$L7)))</f>
        <v/>
      </c>
      <c r="N7" s="23">
        <f>IF($M7="","",IF($H7="Cancelada","Cancelada",IF(ABS($M7)&lt;=N(Premissas!$B$14),"OK","Conferir")))</f>
        <v/>
      </c>
    </row>
    <row r="8">
      <c r="A8" s="18" t="n">
        <v>46232</v>
      </c>
      <c r="B8" s="19" t="inlineStr">
        <is>
          <t>Materiais de limpeza — exemplo fictício</t>
        </is>
      </c>
      <c r="C8" s="19" t="inlineStr">
        <is>
          <t>Zeladoria fictícia</t>
        </is>
      </c>
      <c r="D8" s="19" t="inlineStr">
        <is>
          <t>Mutirão Fictício Cuidado</t>
        </is>
      </c>
      <c r="E8" s="19" t="inlineStr">
        <is>
          <t>Responsável Fictício 04</t>
        </is>
      </c>
      <c r="F8" s="20" t="n">
        <v>742.35</v>
      </c>
      <c r="G8" s="21" t="inlineStr">
        <is>
          <t>Percentual fixo</t>
        </is>
      </c>
      <c r="H8" s="21" t="inlineStr">
        <is>
          <t>Paga</t>
        </is>
      </c>
      <c r="I8" s="24">
        <f>IF(OR(NOT(ISNUMBER($A8)),$B8="",NOT(ISNUMBER($F8)),$G8="",$H8=""),"",IF($H8="Cancelada",0,IF(Premissas!$E$5&lt;&gt;"Sim",0,IF($G8="Percentual fixo",$F8*N(Premissas!$D$5),IFERROR($F8*IF($G8="Igualitário",1,IF($G8="Participantes",N(Premissas!$B$5),IF($G8="Uso (horas)",N(Premissas!$C$5),0)))/IF($G8="Igualitário",COUNTIF(Premissas!$E$5:$E$8,"Sim"),IF($G8="Participantes",SUMIF(Premissas!$E$5:$E$8,"Sim",Premissas!$B$5:$B$8),IF($G8="Uso (horas)",SUMIF(Premissas!$E$5:$E$8,"Sim",Premissas!$C$5:$C$8),0))),0)))))</f>
        <v/>
      </c>
      <c r="J8" s="24">
        <f>IF(OR(NOT(ISNUMBER($A8)),$B8="",NOT(ISNUMBER($F8)),$G8="",$H8=""),"",IF($H8="Cancelada",0,IF(Premissas!$E$6&lt;&gt;"Sim",0,IF($G8="Percentual fixo",$F8*N(Premissas!$D$6),IFERROR($F8*IF($G8="Igualitário",1,IF($G8="Participantes",N(Premissas!$B$6),IF($G8="Uso (horas)",N(Premissas!$C$6),0)))/IF($G8="Igualitário",COUNTIF(Premissas!$E$5:$E$8,"Sim"),IF($G8="Participantes",SUMIF(Premissas!$E$5:$E$8,"Sim",Premissas!$B$5:$B$8),IF($G8="Uso (horas)",SUMIF(Premissas!$E$5:$E$8,"Sim",Premissas!$C$5:$C$8),0))),0)))))</f>
        <v/>
      </c>
      <c r="K8" s="24">
        <f>IF(OR(NOT(ISNUMBER($A8)),$B8="",NOT(ISNUMBER($F8)),$G8="",$H8=""),"",IF($H8="Cancelada",0,IF(Premissas!$E$7&lt;&gt;"Sim",0,IF($G8="Percentual fixo",$F8*N(Premissas!$D$7),IFERROR($F8*IF($G8="Igualitário",1,IF($G8="Participantes",N(Premissas!$B$7),IF($G8="Uso (horas)",N(Premissas!$C$7),0)))/IF($G8="Igualitário",COUNTIF(Premissas!$E$5:$E$8,"Sim"),IF($G8="Participantes",SUMIF(Premissas!$E$5:$E$8,"Sim",Premissas!$B$5:$B$8),IF($G8="Uso (horas)",SUMIF(Premissas!$E$5:$E$8,"Sim",Premissas!$C$5:$C$8),0))),0)))))</f>
        <v/>
      </c>
      <c r="L8" s="24">
        <f>IF(OR(NOT(ISNUMBER($A8)),$B8="",NOT(ISNUMBER($F8)),$G8="",$H8=""),"",IF($H8="Cancelada",0,IF(Premissas!$E$8&lt;&gt;"Sim",0,IF($G8="Percentual fixo",$F8*N(Premissas!$D$8),IFERROR($F8*IF($G8="Igualitário",1,IF($G8="Participantes",N(Premissas!$B$8),IF($G8="Uso (horas)",N(Premissas!$C$8),0)))/IF($G8="Igualitário",COUNTIF(Premissas!$E$5:$E$8,"Sim"),IF($G8="Participantes",SUMIF(Premissas!$E$5:$E$8,"Sim",Premissas!$B$5:$B$8),IF($G8="Uso (horas)",SUMIF(Premissas!$E$5:$E$8,"Sim",Premissas!$C$5:$C$8),0))),0)))))</f>
        <v/>
      </c>
      <c r="M8" s="24">
        <f>IF(OR(NOT(ISNUMBER($A8)),$B8="",NOT(ISNUMBER($F8)),$G8="",$H8=""),"",IF($H8="Cancelada",0,$F8-SUM($I8:$L8)))</f>
        <v/>
      </c>
      <c r="N8" s="25">
        <f>IF($M8="","",IF($H8="Cancelada","Cancelada",IF(ABS($M8)&lt;=N(Premissas!$B$14),"OK","Conferir")))</f>
        <v/>
      </c>
    </row>
    <row r="9">
      <c r="A9" s="18" t="n">
        <v>46245</v>
      </c>
      <c r="B9" s="19" t="inlineStr">
        <is>
          <t>Reparo de cobertura — patrimônio fictício</t>
        </is>
      </c>
      <c r="C9" s="19" t="inlineStr">
        <is>
          <t>Manutenção fictícia</t>
        </is>
      </c>
      <c r="D9" s="19" t="inlineStr">
        <is>
          <t>Espaço Fictício Ipê</t>
        </is>
      </c>
      <c r="E9" s="19" t="inlineStr">
        <is>
          <t>Responsável Fictício 05</t>
        </is>
      </c>
      <c r="F9" s="20" t="n">
        <v>4750.9</v>
      </c>
      <c r="G9" s="21" t="inlineStr">
        <is>
          <t>Participantes</t>
        </is>
      </c>
      <c r="H9" s="21" t="inlineStr">
        <is>
          <t>Aprovada</t>
        </is>
      </c>
      <c r="I9" s="22">
        <f>IF(OR(NOT(ISNUMBER($A9)),$B9="",NOT(ISNUMBER($F9)),$G9="",$H9=""),"",IF($H9="Cancelada",0,IF(Premissas!$E$5&lt;&gt;"Sim",0,IF($G9="Percentual fixo",$F9*N(Premissas!$D$5),IFERROR($F9*IF($G9="Igualitário",1,IF($G9="Participantes",N(Premissas!$B$5),IF($G9="Uso (horas)",N(Premissas!$C$5),0)))/IF($G9="Igualitário",COUNTIF(Premissas!$E$5:$E$8,"Sim"),IF($G9="Participantes",SUMIF(Premissas!$E$5:$E$8,"Sim",Premissas!$B$5:$B$8),IF($G9="Uso (horas)",SUMIF(Premissas!$E$5:$E$8,"Sim",Premissas!$C$5:$C$8),0))),0)))))</f>
        <v/>
      </c>
      <c r="J9" s="22">
        <f>IF(OR(NOT(ISNUMBER($A9)),$B9="",NOT(ISNUMBER($F9)),$G9="",$H9=""),"",IF($H9="Cancelada",0,IF(Premissas!$E$6&lt;&gt;"Sim",0,IF($G9="Percentual fixo",$F9*N(Premissas!$D$6),IFERROR($F9*IF($G9="Igualitário",1,IF($G9="Participantes",N(Premissas!$B$6),IF($G9="Uso (horas)",N(Premissas!$C$6),0)))/IF($G9="Igualitário",COUNTIF(Premissas!$E$5:$E$8,"Sim"),IF($G9="Participantes",SUMIF(Premissas!$E$5:$E$8,"Sim",Premissas!$B$5:$B$8),IF($G9="Uso (horas)",SUMIF(Premissas!$E$5:$E$8,"Sim",Premissas!$C$5:$C$8),0))),0)))))</f>
        <v/>
      </c>
      <c r="K9" s="22">
        <f>IF(OR(NOT(ISNUMBER($A9)),$B9="",NOT(ISNUMBER($F9)),$G9="",$H9=""),"",IF($H9="Cancelada",0,IF(Premissas!$E$7&lt;&gt;"Sim",0,IF($G9="Percentual fixo",$F9*N(Premissas!$D$7),IFERROR($F9*IF($G9="Igualitário",1,IF($G9="Participantes",N(Premissas!$B$7),IF($G9="Uso (horas)",N(Premissas!$C$7),0)))/IF($G9="Igualitário",COUNTIF(Premissas!$E$5:$E$8,"Sim"),IF($G9="Participantes",SUMIF(Premissas!$E$5:$E$8,"Sim",Premissas!$B$5:$B$8),IF($G9="Uso (horas)",SUMIF(Premissas!$E$5:$E$8,"Sim",Premissas!$C$5:$C$8),0))),0)))))</f>
        <v/>
      </c>
      <c r="L9" s="22">
        <f>IF(OR(NOT(ISNUMBER($A9)),$B9="",NOT(ISNUMBER($F9)),$G9="",$H9=""),"",IF($H9="Cancelada",0,IF(Premissas!$E$8&lt;&gt;"Sim",0,IF($G9="Percentual fixo",$F9*N(Premissas!$D$8),IFERROR($F9*IF($G9="Igualitário",1,IF($G9="Participantes",N(Premissas!$B$8),IF($G9="Uso (horas)",N(Premissas!$C$8),0)))/IF($G9="Igualitário",COUNTIF(Premissas!$E$5:$E$8,"Sim"),IF($G9="Participantes",SUMIF(Premissas!$E$5:$E$8,"Sim",Premissas!$B$5:$B$8),IF($G9="Uso (horas)",SUMIF(Premissas!$E$5:$E$8,"Sim",Premissas!$C$5:$C$8),0))),0)))))</f>
        <v/>
      </c>
      <c r="M9" s="22">
        <f>IF(OR(NOT(ISNUMBER($A9)),$B9="",NOT(ISNUMBER($F9)),$G9="",$H9=""),"",IF($H9="Cancelada",0,$F9-SUM($I9:$L9)))</f>
        <v/>
      </c>
      <c r="N9" s="23">
        <f>IF($M9="","",IF($H9="Cancelada","Cancelada",IF(ABS($M9)&lt;=N(Premissas!$B$14),"OK","Conferir")))</f>
        <v/>
      </c>
    </row>
    <row r="10">
      <c r="A10" s="18" t="n">
        <v>46253</v>
      </c>
      <c r="B10" s="19" t="inlineStr">
        <is>
          <t>Locação de cadeiras — exemplo fictício</t>
        </is>
      </c>
      <c r="C10" s="19" t="inlineStr">
        <is>
          <t>Eventos fictícios</t>
        </is>
      </c>
      <c r="D10" s="19" t="inlineStr">
        <is>
          <t>Celebração Fictícia Caminho</t>
        </is>
      </c>
      <c r="E10" s="19" t="inlineStr">
        <is>
          <t>Responsável Fictício 06</t>
        </is>
      </c>
      <c r="F10" s="20" t="n">
        <v>1280</v>
      </c>
      <c r="G10" s="21" t="inlineStr">
        <is>
          <t>Igualitário</t>
        </is>
      </c>
      <c r="H10" s="21" t="inlineStr">
        <is>
          <t>Cancelada</t>
        </is>
      </c>
      <c r="I10" s="24">
        <f>IF(OR(NOT(ISNUMBER($A10)),$B10="",NOT(ISNUMBER($F10)),$G10="",$H10=""),"",IF($H10="Cancelada",0,IF(Premissas!$E$5&lt;&gt;"Sim",0,IF($G10="Percentual fixo",$F10*N(Premissas!$D$5),IFERROR($F10*IF($G10="Igualitário",1,IF($G10="Participantes",N(Premissas!$B$5),IF($G10="Uso (horas)",N(Premissas!$C$5),0)))/IF($G10="Igualitário",COUNTIF(Premissas!$E$5:$E$8,"Sim"),IF($G10="Participantes",SUMIF(Premissas!$E$5:$E$8,"Sim",Premissas!$B$5:$B$8),IF($G10="Uso (horas)",SUMIF(Premissas!$E$5:$E$8,"Sim",Premissas!$C$5:$C$8),0))),0)))))</f>
        <v/>
      </c>
      <c r="J10" s="24">
        <f>IF(OR(NOT(ISNUMBER($A10)),$B10="",NOT(ISNUMBER($F10)),$G10="",$H10=""),"",IF($H10="Cancelada",0,IF(Premissas!$E$6&lt;&gt;"Sim",0,IF($G10="Percentual fixo",$F10*N(Premissas!$D$6),IFERROR($F10*IF($G10="Igualitário",1,IF($G10="Participantes",N(Premissas!$B$6),IF($G10="Uso (horas)",N(Premissas!$C$6),0)))/IF($G10="Igualitário",COUNTIF(Premissas!$E$5:$E$8,"Sim"),IF($G10="Participantes",SUMIF(Premissas!$E$5:$E$8,"Sim",Premissas!$B$5:$B$8),IF($G10="Uso (horas)",SUMIF(Premissas!$E$5:$E$8,"Sim",Premissas!$C$5:$C$8),0))),0)))))</f>
        <v/>
      </c>
      <c r="K10" s="24">
        <f>IF(OR(NOT(ISNUMBER($A10)),$B10="",NOT(ISNUMBER($F10)),$G10="",$H10=""),"",IF($H10="Cancelada",0,IF(Premissas!$E$7&lt;&gt;"Sim",0,IF($G10="Percentual fixo",$F10*N(Premissas!$D$7),IFERROR($F10*IF($G10="Igualitário",1,IF($G10="Participantes",N(Premissas!$B$7),IF($G10="Uso (horas)",N(Premissas!$C$7),0)))/IF($G10="Igualitário",COUNTIF(Premissas!$E$5:$E$8,"Sim"),IF($G10="Participantes",SUMIF(Premissas!$E$5:$E$8,"Sim",Premissas!$B$5:$B$8),IF($G10="Uso (horas)",SUMIF(Premissas!$E$5:$E$8,"Sim",Premissas!$C$5:$C$8),0))),0)))))</f>
        <v/>
      </c>
      <c r="L10" s="24">
        <f>IF(OR(NOT(ISNUMBER($A10)),$B10="",NOT(ISNUMBER($F10)),$G10="",$H10=""),"",IF($H10="Cancelada",0,IF(Premissas!$E$8&lt;&gt;"Sim",0,IF($G10="Percentual fixo",$F10*N(Premissas!$D$8),IFERROR($F10*IF($G10="Igualitário",1,IF($G10="Participantes",N(Premissas!$B$8),IF($G10="Uso (horas)",N(Premissas!$C$8),0)))/IF($G10="Igualitário",COUNTIF(Premissas!$E$5:$E$8,"Sim"),IF($G10="Participantes",SUMIF(Premissas!$E$5:$E$8,"Sim",Premissas!$B$5:$B$8),IF($G10="Uso (horas)",SUMIF(Premissas!$E$5:$E$8,"Sim",Premissas!$C$5:$C$8),0))),0)))))</f>
        <v/>
      </c>
      <c r="M10" s="24">
        <f>IF(OR(NOT(ISNUMBER($A10)),$B10="",NOT(ISNUMBER($F10)),$G10="",$H10=""),"",IF($H10="Cancelada",0,$F10-SUM($I10:$L10)))</f>
        <v/>
      </c>
      <c r="N10" s="25">
        <f>IF($M10="","",IF($H10="Cancelada","Cancelada",IF(ABS($M10)&lt;=N(Premissas!$B$14),"OK","Conferir")))</f>
        <v/>
      </c>
    </row>
    <row r="11">
      <c r="A11" s="18" t="n">
        <v>46261</v>
      </c>
      <c r="B11" s="19" t="inlineStr">
        <is>
          <t>Internet administrativa — exemplo fictício</t>
        </is>
      </c>
      <c r="C11" s="19" t="inlineStr">
        <is>
          <t>Comunicação fictícia</t>
        </is>
      </c>
      <c r="D11" s="19" t="inlineStr">
        <is>
          <t>Uso compartilhado fictício</t>
        </is>
      </c>
      <c r="E11" s="19" t="inlineStr">
        <is>
          <t>Responsável Fictício 07</t>
        </is>
      </c>
      <c r="F11" s="20" t="n">
        <v>519.8</v>
      </c>
      <c r="G11" s="21" t="inlineStr">
        <is>
          <t>Igualitário</t>
        </is>
      </c>
      <c r="H11" s="21" t="inlineStr">
        <is>
          <t>Paga</t>
        </is>
      </c>
      <c r="I11" s="22">
        <f>IF(OR(NOT(ISNUMBER($A11)),$B11="",NOT(ISNUMBER($F11)),$G11="",$H11=""),"",IF($H11="Cancelada",0,IF(Premissas!$E$5&lt;&gt;"Sim",0,IF($G11="Percentual fixo",$F11*N(Premissas!$D$5),IFERROR($F11*IF($G11="Igualitário",1,IF($G11="Participantes",N(Premissas!$B$5),IF($G11="Uso (horas)",N(Premissas!$C$5),0)))/IF($G11="Igualitário",COUNTIF(Premissas!$E$5:$E$8,"Sim"),IF($G11="Participantes",SUMIF(Premissas!$E$5:$E$8,"Sim",Premissas!$B$5:$B$8),IF($G11="Uso (horas)",SUMIF(Premissas!$E$5:$E$8,"Sim",Premissas!$C$5:$C$8),0))),0)))))</f>
        <v/>
      </c>
      <c r="J11" s="22">
        <f>IF(OR(NOT(ISNUMBER($A11)),$B11="",NOT(ISNUMBER($F11)),$G11="",$H11=""),"",IF($H11="Cancelada",0,IF(Premissas!$E$6&lt;&gt;"Sim",0,IF($G11="Percentual fixo",$F11*N(Premissas!$D$6),IFERROR($F11*IF($G11="Igualitário",1,IF($G11="Participantes",N(Premissas!$B$6),IF($G11="Uso (horas)",N(Premissas!$C$6),0)))/IF($G11="Igualitário",COUNTIF(Premissas!$E$5:$E$8,"Sim"),IF($G11="Participantes",SUMIF(Premissas!$E$5:$E$8,"Sim",Premissas!$B$5:$B$8),IF($G11="Uso (horas)",SUMIF(Premissas!$E$5:$E$8,"Sim",Premissas!$C$5:$C$8),0))),0)))))</f>
        <v/>
      </c>
      <c r="K11" s="22">
        <f>IF(OR(NOT(ISNUMBER($A11)),$B11="",NOT(ISNUMBER($F11)),$G11="",$H11=""),"",IF($H11="Cancelada",0,IF(Premissas!$E$7&lt;&gt;"Sim",0,IF($G11="Percentual fixo",$F11*N(Premissas!$D$7),IFERROR($F11*IF($G11="Igualitário",1,IF($G11="Participantes",N(Premissas!$B$7),IF($G11="Uso (horas)",N(Premissas!$C$7),0)))/IF($G11="Igualitário",COUNTIF(Premissas!$E$5:$E$8,"Sim"),IF($G11="Participantes",SUMIF(Premissas!$E$5:$E$8,"Sim",Premissas!$B$5:$B$8),IF($G11="Uso (horas)",SUMIF(Premissas!$E$5:$E$8,"Sim",Premissas!$C$5:$C$8),0))),0)))))</f>
        <v/>
      </c>
      <c r="L11" s="22">
        <f>IF(OR(NOT(ISNUMBER($A11)),$B11="",NOT(ISNUMBER($F11)),$G11="",$H11=""),"",IF($H11="Cancelada",0,IF(Premissas!$E$8&lt;&gt;"Sim",0,IF($G11="Percentual fixo",$F11*N(Premissas!$D$8),IFERROR($F11*IF($G11="Igualitário",1,IF($G11="Participantes",N(Premissas!$B$8),IF($G11="Uso (horas)",N(Premissas!$C$8),0)))/IF($G11="Igualitário",COUNTIF(Premissas!$E$5:$E$8,"Sim"),IF($G11="Participantes",SUMIF(Premissas!$E$5:$E$8,"Sim",Premissas!$B$5:$B$8),IF($G11="Uso (horas)",SUMIF(Premissas!$E$5:$E$8,"Sim",Premissas!$C$5:$C$8),0))),0)))))</f>
        <v/>
      </c>
      <c r="M11" s="22">
        <f>IF(OR(NOT(ISNUMBER($A11)),$B11="",NOT(ISNUMBER($F11)),$G11="",$H11=""),"",IF($H11="Cancelada",0,$F11-SUM($I11:$L11)))</f>
        <v/>
      </c>
      <c r="N11" s="23">
        <f>IF($M11="","",IF($H11="Cancelada","Cancelada",IF(ABS($M11)&lt;=N(Premissas!$B$14),"OK","Conferir")))</f>
        <v/>
      </c>
    </row>
    <row r="12">
      <c r="A12" s="18" t="n">
        <v>46269</v>
      </c>
      <c r="B12" s="19" t="inlineStr">
        <is>
          <t>Transporte de equipamento — exemplo fictício</t>
        </is>
      </c>
      <c r="C12" s="19" t="inlineStr">
        <is>
          <t>Logística fictícia</t>
        </is>
      </c>
      <c r="D12" s="19" t="inlineStr">
        <is>
          <t>Encontro Fictício Ponte</t>
        </is>
      </c>
      <c r="E12" s="19" t="inlineStr">
        <is>
          <t>Responsável Fictício 08</t>
        </is>
      </c>
      <c r="F12" s="20" t="n">
        <v>1635.5</v>
      </c>
      <c r="G12" s="21" t="inlineStr">
        <is>
          <t>Uso (horas)</t>
        </is>
      </c>
      <c r="H12" s="21" t="inlineStr">
        <is>
          <t>Prevista</t>
        </is>
      </c>
      <c r="I12" s="24">
        <f>IF(OR(NOT(ISNUMBER($A12)),$B12="",NOT(ISNUMBER($F12)),$G12="",$H12=""),"",IF($H12="Cancelada",0,IF(Premissas!$E$5&lt;&gt;"Sim",0,IF($G12="Percentual fixo",$F12*N(Premissas!$D$5),IFERROR($F12*IF($G12="Igualitário",1,IF($G12="Participantes",N(Premissas!$B$5),IF($G12="Uso (horas)",N(Premissas!$C$5),0)))/IF($G12="Igualitário",COUNTIF(Premissas!$E$5:$E$8,"Sim"),IF($G12="Participantes",SUMIF(Premissas!$E$5:$E$8,"Sim",Premissas!$B$5:$B$8),IF($G12="Uso (horas)",SUMIF(Premissas!$E$5:$E$8,"Sim",Premissas!$C$5:$C$8),0))),0)))))</f>
        <v/>
      </c>
      <c r="J12" s="24">
        <f>IF(OR(NOT(ISNUMBER($A12)),$B12="",NOT(ISNUMBER($F12)),$G12="",$H12=""),"",IF($H12="Cancelada",0,IF(Premissas!$E$6&lt;&gt;"Sim",0,IF($G12="Percentual fixo",$F12*N(Premissas!$D$6),IFERROR($F12*IF($G12="Igualitário",1,IF($G12="Participantes",N(Premissas!$B$6),IF($G12="Uso (horas)",N(Premissas!$C$6),0)))/IF($G12="Igualitário",COUNTIF(Premissas!$E$5:$E$8,"Sim"),IF($G12="Participantes",SUMIF(Premissas!$E$5:$E$8,"Sim",Premissas!$B$5:$B$8),IF($G12="Uso (horas)",SUMIF(Premissas!$E$5:$E$8,"Sim",Premissas!$C$5:$C$8),0))),0)))))</f>
        <v/>
      </c>
      <c r="K12" s="24">
        <f>IF(OR(NOT(ISNUMBER($A12)),$B12="",NOT(ISNUMBER($F12)),$G12="",$H12=""),"",IF($H12="Cancelada",0,IF(Premissas!$E$7&lt;&gt;"Sim",0,IF($G12="Percentual fixo",$F12*N(Premissas!$D$7),IFERROR($F12*IF($G12="Igualitário",1,IF($G12="Participantes",N(Premissas!$B$7),IF($G12="Uso (horas)",N(Premissas!$C$7),0)))/IF($G12="Igualitário",COUNTIF(Premissas!$E$5:$E$8,"Sim"),IF($G12="Participantes",SUMIF(Premissas!$E$5:$E$8,"Sim",Premissas!$B$5:$B$8),IF($G12="Uso (horas)",SUMIF(Premissas!$E$5:$E$8,"Sim",Premissas!$C$5:$C$8),0))),0)))))</f>
        <v/>
      </c>
      <c r="L12" s="24">
        <f>IF(OR(NOT(ISNUMBER($A12)),$B12="",NOT(ISNUMBER($F12)),$G12="",$H12=""),"",IF($H12="Cancelada",0,IF(Premissas!$E$8&lt;&gt;"Sim",0,IF($G12="Percentual fixo",$F12*N(Premissas!$D$8),IFERROR($F12*IF($G12="Igualitário",1,IF($G12="Participantes",N(Premissas!$B$8),IF($G12="Uso (horas)",N(Premissas!$C$8),0)))/IF($G12="Igualitário",COUNTIF(Premissas!$E$5:$E$8,"Sim"),IF($G12="Participantes",SUMIF(Premissas!$E$5:$E$8,"Sim",Premissas!$B$5:$B$8),IF($G12="Uso (horas)",SUMIF(Premissas!$E$5:$E$8,"Sim",Premissas!$C$5:$C$8),0))),0)))))</f>
        <v/>
      </c>
      <c r="M12" s="24">
        <f>IF(OR(NOT(ISNUMBER($A12)),$B12="",NOT(ISNUMBER($F12)),$G12="",$H12=""),"",IF($H12="Cancelada",0,$F12-SUM($I12:$L12)))</f>
        <v/>
      </c>
      <c r="N12" s="25">
        <f>IF($M12="","",IF($H12="Cancelada","Cancelada",IF(ABS($M12)&lt;=N(Premissas!$B$14),"OK","Conferir")))</f>
        <v/>
      </c>
    </row>
    <row r="13">
      <c r="A13" s="18" t="n">
        <v>46276</v>
      </c>
      <c r="B13" s="19" t="inlineStr">
        <is>
          <t>Seguro interno de bens — exemplo fictício</t>
        </is>
      </c>
      <c r="C13" s="19" t="inlineStr">
        <is>
          <t>Patrimônio fictício</t>
        </is>
      </c>
      <c r="D13" s="19" t="inlineStr">
        <is>
          <t>Acervo Fictício Sereno</t>
        </is>
      </c>
      <c r="E13" s="19" t="inlineStr">
        <is>
          <t>Responsável Fictício 09</t>
        </is>
      </c>
      <c r="F13" s="20" t="n">
        <v>2240</v>
      </c>
      <c r="G13" s="21" t="inlineStr">
        <is>
          <t>Percentual fixo</t>
        </is>
      </c>
      <c r="H13" s="21" t="inlineStr">
        <is>
          <t>Aprovada</t>
        </is>
      </c>
      <c r="I13" s="22">
        <f>IF(OR(NOT(ISNUMBER($A13)),$B13="",NOT(ISNUMBER($F13)),$G13="",$H13=""),"",IF($H13="Cancelada",0,IF(Premissas!$E$5&lt;&gt;"Sim",0,IF($G13="Percentual fixo",$F13*N(Premissas!$D$5),IFERROR($F13*IF($G13="Igualitário",1,IF($G13="Participantes",N(Premissas!$B$5),IF($G13="Uso (horas)",N(Premissas!$C$5),0)))/IF($G13="Igualitário",COUNTIF(Premissas!$E$5:$E$8,"Sim"),IF($G13="Participantes",SUMIF(Premissas!$E$5:$E$8,"Sim",Premissas!$B$5:$B$8),IF($G13="Uso (horas)",SUMIF(Premissas!$E$5:$E$8,"Sim",Premissas!$C$5:$C$8),0))),0)))))</f>
        <v/>
      </c>
      <c r="J13" s="22">
        <f>IF(OR(NOT(ISNUMBER($A13)),$B13="",NOT(ISNUMBER($F13)),$G13="",$H13=""),"",IF($H13="Cancelada",0,IF(Premissas!$E$6&lt;&gt;"Sim",0,IF($G13="Percentual fixo",$F13*N(Premissas!$D$6),IFERROR($F13*IF($G13="Igualitário",1,IF($G13="Participantes",N(Premissas!$B$6),IF($G13="Uso (horas)",N(Premissas!$C$6),0)))/IF($G13="Igualitário",COUNTIF(Premissas!$E$5:$E$8,"Sim"),IF($G13="Participantes",SUMIF(Premissas!$E$5:$E$8,"Sim",Premissas!$B$5:$B$8),IF($G13="Uso (horas)",SUMIF(Premissas!$E$5:$E$8,"Sim",Premissas!$C$5:$C$8),0))),0)))))</f>
        <v/>
      </c>
      <c r="K13" s="22">
        <f>IF(OR(NOT(ISNUMBER($A13)),$B13="",NOT(ISNUMBER($F13)),$G13="",$H13=""),"",IF($H13="Cancelada",0,IF(Premissas!$E$7&lt;&gt;"Sim",0,IF($G13="Percentual fixo",$F13*N(Premissas!$D$7),IFERROR($F13*IF($G13="Igualitário",1,IF($G13="Participantes",N(Premissas!$B$7),IF($G13="Uso (horas)",N(Premissas!$C$7),0)))/IF($G13="Igualitário",COUNTIF(Premissas!$E$5:$E$8,"Sim"),IF($G13="Participantes",SUMIF(Premissas!$E$5:$E$8,"Sim",Premissas!$B$5:$B$8),IF($G13="Uso (horas)",SUMIF(Premissas!$E$5:$E$8,"Sim",Premissas!$C$5:$C$8),0))),0)))))</f>
        <v/>
      </c>
      <c r="L13" s="22">
        <f>IF(OR(NOT(ISNUMBER($A13)),$B13="",NOT(ISNUMBER($F13)),$G13="",$H13=""),"",IF($H13="Cancelada",0,IF(Premissas!$E$8&lt;&gt;"Sim",0,IF($G13="Percentual fixo",$F13*N(Premissas!$D$8),IFERROR($F13*IF($G13="Igualitário",1,IF($G13="Participantes",N(Premissas!$B$8),IF($G13="Uso (horas)",N(Premissas!$C$8),0)))/IF($G13="Igualitário",COUNTIF(Premissas!$E$5:$E$8,"Sim"),IF($G13="Participantes",SUMIF(Premissas!$E$5:$E$8,"Sim",Premissas!$B$5:$B$8),IF($G13="Uso (horas)",SUMIF(Premissas!$E$5:$E$8,"Sim",Premissas!$C$5:$C$8),0))),0)))))</f>
        <v/>
      </c>
      <c r="M13" s="22">
        <f>IF(OR(NOT(ISNUMBER($A13)),$B13="",NOT(ISNUMBER($F13)),$G13="",$H13=""),"",IF($H13="Cancelada",0,$F13-SUM($I13:$L13)))</f>
        <v/>
      </c>
      <c r="N13" s="23">
        <f>IF($M13="","",IF($H13="Cancelada","Cancelada",IF(ABS($M13)&lt;=N(Premissas!$B$14),"OK","Conferir")))</f>
        <v/>
      </c>
    </row>
    <row r="14">
      <c r="A14" s="18" t="n">
        <v>46297</v>
      </c>
      <c r="B14" s="19" t="inlineStr">
        <is>
          <t>Pintura de área comum — exemplo fictício</t>
        </is>
      </c>
      <c r="C14" s="19" t="inlineStr">
        <is>
          <t>Manutenção fictícia</t>
        </is>
      </c>
      <c r="D14" s="19" t="inlineStr">
        <is>
          <t>Projeto Fictício Cores</t>
        </is>
      </c>
      <c r="E14" s="19" t="inlineStr">
        <is>
          <t>Responsável Fictício 10</t>
        </is>
      </c>
      <c r="F14" s="20" t="n">
        <v>3590.25</v>
      </c>
      <c r="G14" s="21" t="inlineStr">
        <is>
          <t>Participantes</t>
        </is>
      </c>
      <c r="H14" s="21" t="inlineStr">
        <is>
          <t>Prevista</t>
        </is>
      </c>
      <c r="I14" s="24">
        <f>IF(OR(NOT(ISNUMBER($A14)),$B14="",NOT(ISNUMBER($F14)),$G14="",$H14=""),"",IF($H14="Cancelada",0,IF(Premissas!$E$5&lt;&gt;"Sim",0,IF($G14="Percentual fixo",$F14*N(Premissas!$D$5),IFERROR($F14*IF($G14="Igualitário",1,IF($G14="Participantes",N(Premissas!$B$5),IF($G14="Uso (horas)",N(Premissas!$C$5),0)))/IF($G14="Igualitário",COUNTIF(Premissas!$E$5:$E$8,"Sim"),IF($G14="Participantes",SUMIF(Premissas!$E$5:$E$8,"Sim",Premissas!$B$5:$B$8),IF($G14="Uso (horas)",SUMIF(Premissas!$E$5:$E$8,"Sim",Premissas!$C$5:$C$8),0))),0)))))</f>
        <v/>
      </c>
      <c r="J14" s="24">
        <f>IF(OR(NOT(ISNUMBER($A14)),$B14="",NOT(ISNUMBER($F14)),$G14="",$H14=""),"",IF($H14="Cancelada",0,IF(Premissas!$E$6&lt;&gt;"Sim",0,IF($G14="Percentual fixo",$F14*N(Premissas!$D$6),IFERROR($F14*IF($G14="Igualitário",1,IF($G14="Participantes",N(Premissas!$B$6),IF($G14="Uso (horas)",N(Premissas!$C$6),0)))/IF($G14="Igualitário",COUNTIF(Premissas!$E$5:$E$8,"Sim"),IF($G14="Participantes",SUMIF(Premissas!$E$5:$E$8,"Sim",Premissas!$B$5:$B$8),IF($G14="Uso (horas)",SUMIF(Premissas!$E$5:$E$8,"Sim",Premissas!$C$5:$C$8),0))),0)))))</f>
        <v/>
      </c>
      <c r="K14" s="24">
        <f>IF(OR(NOT(ISNUMBER($A14)),$B14="",NOT(ISNUMBER($F14)),$G14="",$H14=""),"",IF($H14="Cancelada",0,IF(Premissas!$E$7&lt;&gt;"Sim",0,IF($G14="Percentual fixo",$F14*N(Premissas!$D$7),IFERROR($F14*IF($G14="Igualitário",1,IF($G14="Participantes",N(Premissas!$B$7),IF($G14="Uso (horas)",N(Premissas!$C$7),0)))/IF($G14="Igualitário",COUNTIF(Premissas!$E$5:$E$8,"Sim"),IF($G14="Participantes",SUMIF(Premissas!$E$5:$E$8,"Sim",Premissas!$B$5:$B$8),IF($G14="Uso (horas)",SUMIF(Premissas!$E$5:$E$8,"Sim",Premissas!$C$5:$C$8),0))),0)))))</f>
        <v/>
      </c>
      <c r="L14" s="24">
        <f>IF(OR(NOT(ISNUMBER($A14)),$B14="",NOT(ISNUMBER($F14)),$G14="",$H14=""),"",IF($H14="Cancelada",0,IF(Premissas!$E$8&lt;&gt;"Sim",0,IF($G14="Percentual fixo",$F14*N(Premissas!$D$8),IFERROR($F14*IF($G14="Igualitário",1,IF($G14="Participantes",N(Premissas!$B$8),IF($G14="Uso (horas)",N(Premissas!$C$8),0)))/IF($G14="Igualitário",COUNTIF(Premissas!$E$5:$E$8,"Sim"),IF($G14="Participantes",SUMIF(Premissas!$E$5:$E$8,"Sim",Premissas!$B$5:$B$8),IF($G14="Uso (horas)",SUMIF(Premissas!$E$5:$E$8,"Sim",Premissas!$C$5:$C$8),0))),0)))))</f>
        <v/>
      </c>
      <c r="M14" s="24">
        <f>IF(OR(NOT(ISNUMBER($A14)),$B14="",NOT(ISNUMBER($F14)),$G14="",$H14=""),"",IF($H14="Cancelada",0,$F14-SUM($I14:$L14)))</f>
        <v/>
      </c>
      <c r="N14" s="25">
        <f>IF($M14="","",IF($H14="Cancelada","Cancelada",IF(ABS($M14)&lt;=N(Premissas!$B$14),"OK","Conferir")))</f>
        <v/>
      </c>
    </row>
    <row r="15">
      <c r="A15" s="18" t="n"/>
      <c r="B15" s="19" t="n"/>
      <c r="C15" s="19" t="n"/>
      <c r="D15" s="19" t="n"/>
      <c r="E15" s="19" t="n"/>
      <c r="F15" s="20" t="n"/>
      <c r="G15" s="21" t="n"/>
      <c r="H15" s="21" t="n"/>
      <c r="I15" s="22">
        <f>IF(OR(NOT(ISNUMBER($A15)),$B15="",NOT(ISNUMBER($F15)),$G15="",$H15=""),"",IF($H15="Cancelada",0,IF(Premissas!$E$5&lt;&gt;"Sim",0,IF($G15="Percentual fixo",$F15*N(Premissas!$D$5),IFERROR($F15*IF($G15="Igualitário",1,IF($G15="Participantes",N(Premissas!$B$5),IF($G15="Uso (horas)",N(Premissas!$C$5),0)))/IF($G15="Igualitário",COUNTIF(Premissas!$E$5:$E$8,"Sim"),IF($G15="Participantes",SUMIF(Premissas!$E$5:$E$8,"Sim",Premissas!$B$5:$B$8),IF($G15="Uso (horas)",SUMIF(Premissas!$E$5:$E$8,"Sim",Premissas!$C$5:$C$8),0))),0)))))</f>
        <v/>
      </c>
      <c r="J15" s="22">
        <f>IF(OR(NOT(ISNUMBER($A15)),$B15="",NOT(ISNUMBER($F15)),$G15="",$H15=""),"",IF($H15="Cancelada",0,IF(Premissas!$E$6&lt;&gt;"Sim",0,IF($G15="Percentual fixo",$F15*N(Premissas!$D$6),IFERROR($F15*IF($G15="Igualitário",1,IF($G15="Participantes",N(Premissas!$B$6),IF($G15="Uso (horas)",N(Premissas!$C$6),0)))/IF($G15="Igualitário",COUNTIF(Premissas!$E$5:$E$8,"Sim"),IF($G15="Participantes",SUMIF(Premissas!$E$5:$E$8,"Sim",Premissas!$B$5:$B$8),IF($G15="Uso (horas)",SUMIF(Premissas!$E$5:$E$8,"Sim",Premissas!$C$5:$C$8),0))),0)))))</f>
        <v/>
      </c>
      <c r="K15" s="22">
        <f>IF(OR(NOT(ISNUMBER($A15)),$B15="",NOT(ISNUMBER($F15)),$G15="",$H15=""),"",IF($H15="Cancelada",0,IF(Premissas!$E$7&lt;&gt;"Sim",0,IF($G15="Percentual fixo",$F15*N(Premissas!$D$7),IFERROR($F15*IF($G15="Igualitário",1,IF($G15="Participantes",N(Premissas!$B$7),IF($G15="Uso (horas)",N(Premissas!$C$7),0)))/IF($G15="Igualitário",COUNTIF(Premissas!$E$5:$E$8,"Sim"),IF($G15="Participantes",SUMIF(Premissas!$E$5:$E$8,"Sim",Premissas!$B$5:$B$8),IF($G15="Uso (horas)",SUMIF(Premissas!$E$5:$E$8,"Sim",Premissas!$C$5:$C$8),0))),0)))))</f>
        <v/>
      </c>
      <c r="L15" s="22">
        <f>IF(OR(NOT(ISNUMBER($A15)),$B15="",NOT(ISNUMBER($F15)),$G15="",$H15=""),"",IF($H15="Cancelada",0,IF(Premissas!$E$8&lt;&gt;"Sim",0,IF($G15="Percentual fixo",$F15*N(Premissas!$D$8),IFERROR($F15*IF($G15="Igualitário",1,IF($G15="Participantes",N(Premissas!$B$8),IF($G15="Uso (horas)",N(Premissas!$C$8),0)))/IF($G15="Igualitário",COUNTIF(Premissas!$E$5:$E$8,"Sim"),IF($G15="Participantes",SUMIF(Premissas!$E$5:$E$8,"Sim",Premissas!$B$5:$B$8),IF($G15="Uso (horas)",SUMIF(Premissas!$E$5:$E$8,"Sim",Premissas!$C$5:$C$8),0))),0)))))</f>
        <v/>
      </c>
      <c r="M15" s="22">
        <f>IF(OR(NOT(ISNUMBER($A15)),$B15="",NOT(ISNUMBER($F15)),$G15="",$H15=""),"",IF($H15="Cancelada",0,$F15-SUM($I15:$L15)))</f>
        <v/>
      </c>
      <c r="N15" s="23">
        <f>IF($M15="","",IF($H15="Cancelada","Cancelada",IF(ABS($M15)&lt;=N(Premissas!$B$14),"OK","Conferir")))</f>
        <v/>
      </c>
    </row>
    <row r="16">
      <c r="A16" s="18" t="n"/>
      <c r="B16" s="19" t="n"/>
      <c r="C16" s="19" t="n"/>
      <c r="D16" s="19" t="n"/>
      <c r="E16" s="19" t="n"/>
      <c r="F16" s="20" t="n"/>
      <c r="G16" s="21" t="n"/>
      <c r="H16" s="21" t="n"/>
      <c r="I16" s="24">
        <f>IF(OR(NOT(ISNUMBER($A16)),$B16="",NOT(ISNUMBER($F16)),$G16="",$H16=""),"",IF($H16="Cancelada",0,IF(Premissas!$E$5&lt;&gt;"Sim",0,IF($G16="Percentual fixo",$F16*N(Premissas!$D$5),IFERROR($F16*IF($G16="Igualitário",1,IF($G16="Participantes",N(Premissas!$B$5),IF($G16="Uso (horas)",N(Premissas!$C$5),0)))/IF($G16="Igualitário",COUNTIF(Premissas!$E$5:$E$8,"Sim"),IF($G16="Participantes",SUMIF(Premissas!$E$5:$E$8,"Sim",Premissas!$B$5:$B$8),IF($G16="Uso (horas)",SUMIF(Premissas!$E$5:$E$8,"Sim",Premissas!$C$5:$C$8),0))),0)))))</f>
        <v/>
      </c>
      <c r="J16" s="24">
        <f>IF(OR(NOT(ISNUMBER($A16)),$B16="",NOT(ISNUMBER($F16)),$G16="",$H16=""),"",IF($H16="Cancelada",0,IF(Premissas!$E$6&lt;&gt;"Sim",0,IF($G16="Percentual fixo",$F16*N(Premissas!$D$6),IFERROR($F16*IF($G16="Igualitário",1,IF($G16="Participantes",N(Premissas!$B$6),IF($G16="Uso (horas)",N(Premissas!$C$6),0)))/IF($G16="Igualitário",COUNTIF(Premissas!$E$5:$E$8,"Sim"),IF($G16="Participantes",SUMIF(Premissas!$E$5:$E$8,"Sim",Premissas!$B$5:$B$8),IF($G16="Uso (horas)",SUMIF(Premissas!$E$5:$E$8,"Sim",Premissas!$C$5:$C$8),0))),0)))))</f>
        <v/>
      </c>
      <c r="K16" s="24">
        <f>IF(OR(NOT(ISNUMBER($A16)),$B16="",NOT(ISNUMBER($F16)),$G16="",$H16=""),"",IF($H16="Cancelada",0,IF(Premissas!$E$7&lt;&gt;"Sim",0,IF($G16="Percentual fixo",$F16*N(Premissas!$D$7),IFERROR($F16*IF($G16="Igualitário",1,IF($G16="Participantes",N(Premissas!$B$7),IF($G16="Uso (horas)",N(Premissas!$C$7),0)))/IF($G16="Igualitário",COUNTIF(Premissas!$E$5:$E$8,"Sim"),IF($G16="Participantes",SUMIF(Premissas!$E$5:$E$8,"Sim",Premissas!$B$5:$B$8),IF($G16="Uso (horas)",SUMIF(Premissas!$E$5:$E$8,"Sim",Premissas!$C$5:$C$8),0))),0)))))</f>
        <v/>
      </c>
      <c r="L16" s="24">
        <f>IF(OR(NOT(ISNUMBER($A16)),$B16="",NOT(ISNUMBER($F16)),$G16="",$H16=""),"",IF($H16="Cancelada",0,IF(Premissas!$E$8&lt;&gt;"Sim",0,IF($G16="Percentual fixo",$F16*N(Premissas!$D$8),IFERROR($F16*IF($G16="Igualitário",1,IF($G16="Participantes",N(Premissas!$B$8),IF($G16="Uso (horas)",N(Premissas!$C$8),0)))/IF($G16="Igualitário",COUNTIF(Premissas!$E$5:$E$8,"Sim"),IF($G16="Participantes",SUMIF(Premissas!$E$5:$E$8,"Sim",Premissas!$B$5:$B$8),IF($G16="Uso (horas)",SUMIF(Premissas!$E$5:$E$8,"Sim",Premissas!$C$5:$C$8),0))),0)))))</f>
        <v/>
      </c>
      <c r="M16" s="24">
        <f>IF(OR(NOT(ISNUMBER($A16)),$B16="",NOT(ISNUMBER($F16)),$G16="",$H16=""),"",IF($H16="Cancelada",0,$F16-SUM($I16:$L16)))</f>
        <v/>
      </c>
      <c r="N16" s="25">
        <f>IF($M16="","",IF($H16="Cancelada","Cancelada",IF(ABS($M16)&lt;=N(Premissas!$B$14),"OK","Conferir")))</f>
        <v/>
      </c>
    </row>
    <row r="17">
      <c r="A17" s="18" t="n"/>
      <c r="B17" s="19" t="n"/>
      <c r="C17" s="19" t="n"/>
      <c r="D17" s="19" t="n"/>
      <c r="E17" s="19" t="n"/>
      <c r="F17" s="20" t="n"/>
      <c r="G17" s="21" t="n"/>
      <c r="H17" s="21" t="n"/>
      <c r="I17" s="22">
        <f>IF(OR(NOT(ISNUMBER($A17)),$B17="",NOT(ISNUMBER($F17)),$G17="",$H17=""),"",IF($H17="Cancelada",0,IF(Premissas!$E$5&lt;&gt;"Sim",0,IF($G17="Percentual fixo",$F17*N(Premissas!$D$5),IFERROR($F17*IF($G17="Igualitário",1,IF($G17="Participantes",N(Premissas!$B$5),IF($G17="Uso (horas)",N(Premissas!$C$5),0)))/IF($G17="Igualitário",COUNTIF(Premissas!$E$5:$E$8,"Sim"),IF($G17="Participantes",SUMIF(Premissas!$E$5:$E$8,"Sim",Premissas!$B$5:$B$8),IF($G17="Uso (horas)",SUMIF(Premissas!$E$5:$E$8,"Sim",Premissas!$C$5:$C$8),0))),0)))))</f>
        <v/>
      </c>
      <c r="J17" s="22">
        <f>IF(OR(NOT(ISNUMBER($A17)),$B17="",NOT(ISNUMBER($F17)),$G17="",$H17=""),"",IF($H17="Cancelada",0,IF(Premissas!$E$6&lt;&gt;"Sim",0,IF($G17="Percentual fixo",$F17*N(Premissas!$D$6),IFERROR($F17*IF($G17="Igualitário",1,IF($G17="Participantes",N(Premissas!$B$6),IF($G17="Uso (horas)",N(Premissas!$C$6),0)))/IF($G17="Igualitário",COUNTIF(Premissas!$E$5:$E$8,"Sim"),IF($G17="Participantes",SUMIF(Premissas!$E$5:$E$8,"Sim",Premissas!$B$5:$B$8),IF($G17="Uso (horas)",SUMIF(Premissas!$E$5:$E$8,"Sim",Premissas!$C$5:$C$8),0))),0)))))</f>
        <v/>
      </c>
      <c r="K17" s="22">
        <f>IF(OR(NOT(ISNUMBER($A17)),$B17="",NOT(ISNUMBER($F17)),$G17="",$H17=""),"",IF($H17="Cancelada",0,IF(Premissas!$E$7&lt;&gt;"Sim",0,IF($G17="Percentual fixo",$F17*N(Premissas!$D$7),IFERROR($F17*IF($G17="Igualitário",1,IF($G17="Participantes",N(Premissas!$B$7),IF($G17="Uso (horas)",N(Premissas!$C$7),0)))/IF($G17="Igualitário",COUNTIF(Premissas!$E$5:$E$8,"Sim"),IF($G17="Participantes",SUMIF(Premissas!$E$5:$E$8,"Sim",Premissas!$B$5:$B$8),IF($G17="Uso (horas)",SUMIF(Premissas!$E$5:$E$8,"Sim",Premissas!$C$5:$C$8),0))),0)))))</f>
        <v/>
      </c>
      <c r="L17" s="22">
        <f>IF(OR(NOT(ISNUMBER($A17)),$B17="",NOT(ISNUMBER($F17)),$G17="",$H17=""),"",IF($H17="Cancelada",0,IF(Premissas!$E$8&lt;&gt;"Sim",0,IF($G17="Percentual fixo",$F17*N(Premissas!$D$8),IFERROR($F17*IF($G17="Igualitário",1,IF($G17="Participantes",N(Premissas!$B$8),IF($G17="Uso (horas)",N(Premissas!$C$8),0)))/IF($G17="Igualitário",COUNTIF(Premissas!$E$5:$E$8,"Sim"),IF($G17="Participantes",SUMIF(Premissas!$E$5:$E$8,"Sim",Premissas!$B$5:$B$8),IF($G17="Uso (horas)",SUMIF(Premissas!$E$5:$E$8,"Sim",Premissas!$C$5:$C$8),0))),0)))))</f>
        <v/>
      </c>
      <c r="M17" s="22">
        <f>IF(OR(NOT(ISNUMBER($A17)),$B17="",NOT(ISNUMBER($F17)),$G17="",$H17=""),"",IF($H17="Cancelada",0,$F17-SUM($I17:$L17)))</f>
        <v/>
      </c>
      <c r="N17" s="23">
        <f>IF($M17="","",IF($H17="Cancelada","Cancelada",IF(ABS($M17)&lt;=N(Premissas!$B$14),"OK","Conferir")))</f>
        <v/>
      </c>
    </row>
    <row r="18">
      <c r="A18" s="18" t="n"/>
      <c r="B18" s="19" t="n"/>
      <c r="C18" s="19" t="n"/>
      <c r="D18" s="19" t="n"/>
      <c r="E18" s="19" t="n"/>
      <c r="F18" s="20" t="n"/>
      <c r="G18" s="21" t="n"/>
      <c r="H18" s="21" t="n"/>
      <c r="I18" s="24">
        <f>IF(OR(NOT(ISNUMBER($A18)),$B18="",NOT(ISNUMBER($F18)),$G18="",$H18=""),"",IF($H18="Cancelada",0,IF(Premissas!$E$5&lt;&gt;"Sim",0,IF($G18="Percentual fixo",$F18*N(Premissas!$D$5),IFERROR($F18*IF($G18="Igualitário",1,IF($G18="Participantes",N(Premissas!$B$5),IF($G18="Uso (horas)",N(Premissas!$C$5),0)))/IF($G18="Igualitário",COUNTIF(Premissas!$E$5:$E$8,"Sim"),IF($G18="Participantes",SUMIF(Premissas!$E$5:$E$8,"Sim",Premissas!$B$5:$B$8),IF($G18="Uso (horas)",SUMIF(Premissas!$E$5:$E$8,"Sim",Premissas!$C$5:$C$8),0))),0)))))</f>
        <v/>
      </c>
      <c r="J18" s="24">
        <f>IF(OR(NOT(ISNUMBER($A18)),$B18="",NOT(ISNUMBER($F18)),$G18="",$H18=""),"",IF($H18="Cancelada",0,IF(Premissas!$E$6&lt;&gt;"Sim",0,IF($G18="Percentual fixo",$F18*N(Premissas!$D$6),IFERROR($F18*IF($G18="Igualitário",1,IF($G18="Participantes",N(Premissas!$B$6),IF($G18="Uso (horas)",N(Premissas!$C$6),0)))/IF($G18="Igualitário",COUNTIF(Premissas!$E$5:$E$8,"Sim"),IF($G18="Participantes",SUMIF(Premissas!$E$5:$E$8,"Sim",Premissas!$B$5:$B$8),IF($G18="Uso (horas)",SUMIF(Premissas!$E$5:$E$8,"Sim",Premissas!$C$5:$C$8),0))),0)))))</f>
        <v/>
      </c>
      <c r="K18" s="24">
        <f>IF(OR(NOT(ISNUMBER($A18)),$B18="",NOT(ISNUMBER($F18)),$G18="",$H18=""),"",IF($H18="Cancelada",0,IF(Premissas!$E$7&lt;&gt;"Sim",0,IF($G18="Percentual fixo",$F18*N(Premissas!$D$7),IFERROR($F18*IF($G18="Igualitário",1,IF($G18="Participantes",N(Premissas!$B$7),IF($G18="Uso (horas)",N(Premissas!$C$7),0)))/IF($G18="Igualitário",COUNTIF(Premissas!$E$5:$E$8,"Sim"),IF($G18="Participantes",SUMIF(Premissas!$E$5:$E$8,"Sim",Premissas!$B$5:$B$8),IF($G18="Uso (horas)",SUMIF(Premissas!$E$5:$E$8,"Sim",Premissas!$C$5:$C$8),0))),0)))))</f>
        <v/>
      </c>
      <c r="L18" s="24">
        <f>IF(OR(NOT(ISNUMBER($A18)),$B18="",NOT(ISNUMBER($F18)),$G18="",$H18=""),"",IF($H18="Cancelada",0,IF(Premissas!$E$8&lt;&gt;"Sim",0,IF($G18="Percentual fixo",$F18*N(Premissas!$D$8),IFERROR($F18*IF($G18="Igualitário",1,IF($G18="Participantes",N(Premissas!$B$8),IF($G18="Uso (horas)",N(Premissas!$C$8),0)))/IF($G18="Igualitário",COUNTIF(Premissas!$E$5:$E$8,"Sim"),IF($G18="Participantes",SUMIF(Premissas!$E$5:$E$8,"Sim",Premissas!$B$5:$B$8),IF($G18="Uso (horas)",SUMIF(Premissas!$E$5:$E$8,"Sim",Premissas!$C$5:$C$8),0))),0)))))</f>
        <v/>
      </c>
      <c r="M18" s="24">
        <f>IF(OR(NOT(ISNUMBER($A18)),$B18="",NOT(ISNUMBER($F18)),$G18="",$H18=""),"",IF($H18="Cancelada",0,$F18-SUM($I18:$L18)))</f>
        <v/>
      </c>
      <c r="N18" s="25">
        <f>IF($M18="","",IF($H18="Cancelada","Cancelada",IF(ABS($M18)&lt;=N(Premissas!$B$14),"OK","Conferir")))</f>
        <v/>
      </c>
    </row>
    <row r="19">
      <c r="A19" s="18" t="n"/>
      <c r="B19" s="19" t="n"/>
      <c r="C19" s="19" t="n"/>
      <c r="D19" s="19" t="n"/>
      <c r="E19" s="19" t="n"/>
      <c r="F19" s="20" t="n"/>
      <c r="G19" s="21" t="n"/>
      <c r="H19" s="21" t="n"/>
      <c r="I19" s="22">
        <f>IF(OR(NOT(ISNUMBER($A19)),$B19="",NOT(ISNUMBER($F19)),$G19="",$H19=""),"",IF($H19="Cancelada",0,IF(Premissas!$E$5&lt;&gt;"Sim",0,IF($G19="Percentual fixo",$F19*N(Premissas!$D$5),IFERROR($F19*IF($G19="Igualitário",1,IF($G19="Participantes",N(Premissas!$B$5),IF($G19="Uso (horas)",N(Premissas!$C$5),0)))/IF($G19="Igualitário",COUNTIF(Premissas!$E$5:$E$8,"Sim"),IF($G19="Participantes",SUMIF(Premissas!$E$5:$E$8,"Sim",Premissas!$B$5:$B$8),IF($G19="Uso (horas)",SUMIF(Premissas!$E$5:$E$8,"Sim",Premissas!$C$5:$C$8),0))),0)))))</f>
        <v/>
      </c>
      <c r="J19" s="22">
        <f>IF(OR(NOT(ISNUMBER($A19)),$B19="",NOT(ISNUMBER($F19)),$G19="",$H19=""),"",IF($H19="Cancelada",0,IF(Premissas!$E$6&lt;&gt;"Sim",0,IF($G19="Percentual fixo",$F19*N(Premissas!$D$6),IFERROR($F19*IF($G19="Igualitário",1,IF($G19="Participantes",N(Premissas!$B$6),IF($G19="Uso (horas)",N(Premissas!$C$6),0)))/IF($G19="Igualitário",COUNTIF(Premissas!$E$5:$E$8,"Sim"),IF($G19="Participantes",SUMIF(Premissas!$E$5:$E$8,"Sim",Premissas!$B$5:$B$8),IF($G19="Uso (horas)",SUMIF(Premissas!$E$5:$E$8,"Sim",Premissas!$C$5:$C$8),0))),0)))))</f>
        <v/>
      </c>
      <c r="K19" s="22">
        <f>IF(OR(NOT(ISNUMBER($A19)),$B19="",NOT(ISNUMBER($F19)),$G19="",$H19=""),"",IF($H19="Cancelada",0,IF(Premissas!$E$7&lt;&gt;"Sim",0,IF($G19="Percentual fixo",$F19*N(Premissas!$D$7),IFERROR($F19*IF($G19="Igualitário",1,IF($G19="Participantes",N(Premissas!$B$7),IF($G19="Uso (horas)",N(Premissas!$C$7),0)))/IF($G19="Igualitário",COUNTIF(Premissas!$E$5:$E$8,"Sim"),IF($G19="Participantes",SUMIF(Premissas!$E$5:$E$8,"Sim",Premissas!$B$5:$B$8),IF($G19="Uso (horas)",SUMIF(Premissas!$E$5:$E$8,"Sim",Premissas!$C$5:$C$8),0))),0)))))</f>
        <v/>
      </c>
      <c r="L19" s="22">
        <f>IF(OR(NOT(ISNUMBER($A19)),$B19="",NOT(ISNUMBER($F19)),$G19="",$H19=""),"",IF($H19="Cancelada",0,IF(Premissas!$E$8&lt;&gt;"Sim",0,IF($G19="Percentual fixo",$F19*N(Premissas!$D$8),IFERROR($F19*IF($G19="Igualitário",1,IF($G19="Participantes",N(Premissas!$B$8),IF($G19="Uso (horas)",N(Premissas!$C$8),0)))/IF($G19="Igualitário",COUNTIF(Premissas!$E$5:$E$8,"Sim"),IF($G19="Participantes",SUMIF(Premissas!$E$5:$E$8,"Sim",Premissas!$B$5:$B$8),IF($G19="Uso (horas)",SUMIF(Premissas!$E$5:$E$8,"Sim",Premissas!$C$5:$C$8),0))),0)))))</f>
        <v/>
      </c>
      <c r="M19" s="22">
        <f>IF(OR(NOT(ISNUMBER($A19)),$B19="",NOT(ISNUMBER($F19)),$G19="",$H19=""),"",IF($H19="Cancelada",0,$F19-SUM($I19:$L19)))</f>
        <v/>
      </c>
      <c r="N19" s="23">
        <f>IF($M19="","",IF($H19="Cancelada","Cancelada",IF(ABS($M19)&lt;=N(Premissas!$B$14),"OK","Conferir")))</f>
        <v/>
      </c>
    </row>
    <row r="20">
      <c r="A20" s="18" t="n"/>
      <c r="B20" s="19" t="n"/>
      <c r="C20" s="19" t="n"/>
      <c r="D20" s="19" t="n"/>
      <c r="E20" s="19" t="n"/>
      <c r="F20" s="20" t="n"/>
      <c r="G20" s="21" t="n"/>
      <c r="H20" s="21" t="n"/>
      <c r="I20" s="24">
        <f>IF(OR(NOT(ISNUMBER($A20)),$B20="",NOT(ISNUMBER($F20)),$G20="",$H20=""),"",IF($H20="Cancelada",0,IF(Premissas!$E$5&lt;&gt;"Sim",0,IF($G20="Percentual fixo",$F20*N(Premissas!$D$5),IFERROR($F20*IF($G20="Igualitário",1,IF($G20="Participantes",N(Premissas!$B$5),IF($G20="Uso (horas)",N(Premissas!$C$5),0)))/IF($G20="Igualitário",COUNTIF(Premissas!$E$5:$E$8,"Sim"),IF($G20="Participantes",SUMIF(Premissas!$E$5:$E$8,"Sim",Premissas!$B$5:$B$8),IF($G20="Uso (horas)",SUMIF(Premissas!$E$5:$E$8,"Sim",Premissas!$C$5:$C$8),0))),0)))))</f>
        <v/>
      </c>
      <c r="J20" s="24">
        <f>IF(OR(NOT(ISNUMBER($A20)),$B20="",NOT(ISNUMBER($F20)),$G20="",$H20=""),"",IF($H20="Cancelada",0,IF(Premissas!$E$6&lt;&gt;"Sim",0,IF($G20="Percentual fixo",$F20*N(Premissas!$D$6),IFERROR($F20*IF($G20="Igualitário",1,IF($G20="Participantes",N(Premissas!$B$6),IF($G20="Uso (horas)",N(Premissas!$C$6),0)))/IF($G20="Igualitário",COUNTIF(Premissas!$E$5:$E$8,"Sim"),IF($G20="Participantes",SUMIF(Premissas!$E$5:$E$8,"Sim",Premissas!$B$5:$B$8),IF($G20="Uso (horas)",SUMIF(Premissas!$E$5:$E$8,"Sim",Premissas!$C$5:$C$8),0))),0)))))</f>
        <v/>
      </c>
      <c r="K20" s="24">
        <f>IF(OR(NOT(ISNUMBER($A20)),$B20="",NOT(ISNUMBER($F20)),$G20="",$H20=""),"",IF($H20="Cancelada",0,IF(Premissas!$E$7&lt;&gt;"Sim",0,IF($G20="Percentual fixo",$F20*N(Premissas!$D$7),IFERROR($F20*IF($G20="Igualitário",1,IF($G20="Participantes",N(Premissas!$B$7),IF($G20="Uso (horas)",N(Premissas!$C$7),0)))/IF($G20="Igualitário",COUNTIF(Premissas!$E$5:$E$8,"Sim"),IF($G20="Participantes",SUMIF(Premissas!$E$5:$E$8,"Sim",Premissas!$B$5:$B$8),IF($G20="Uso (horas)",SUMIF(Premissas!$E$5:$E$8,"Sim",Premissas!$C$5:$C$8),0))),0)))))</f>
        <v/>
      </c>
      <c r="L20" s="24">
        <f>IF(OR(NOT(ISNUMBER($A20)),$B20="",NOT(ISNUMBER($F20)),$G20="",$H20=""),"",IF($H20="Cancelada",0,IF(Premissas!$E$8&lt;&gt;"Sim",0,IF($G20="Percentual fixo",$F20*N(Premissas!$D$8),IFERROR($F20*IF($G20="Igualitário",1,IF($G20="Participantes",N(Premissas!$B$8),IF($G20="Uso (horas)",N(Premissas!$C$8),0)))/IF($G20="Igualitário",COUNTIF(Premissas!$E$5:$E$8,"Sim"),IF($G20="Participantes",SUMIF(Premissas!$E$5:$E$8,"Sim",Premissas!$B$5:$B$8),IF($G20="Uso (horas)",SUMIF(Premissas!$E$5:$E$8,"Sim",Premissas!$C$5:$C$8),0))),0)))))</f>
        <v/>
      </c>
      <c r="M20" s="24">
        <f>IF(OR(NOT(ISNUMBER($A20)),$B20="",NOT(ISNUMBER($F20)),$G20="",$H20=""),"",IF($H20="Cancelada",0,$F20-SUM($I20:$L20)))</f>
        <v/>
      </c>
      <c r="N20" s="25">
        <f>IF($M20="","",IF($H20="Cancelada","Cancelada",IF(ABS($M20)&lt;=N(Premissas!$B$14),"OK","Conferir")))</f>
        <v/>
      </c>
    </row>
    <row r="21">
      <c r="A21" s="18" t="n"/>
      <c r="B21" s="19" t="n"/>
      <c r="C21" s="19" t="n"/>
      <c r="D21" s="19" t="n"/>
      <c r="E21" s="19" t="n"/>
      <c r="F21" s="20" t="n"/>
      <c r="G21" s="21" t="n"/>
      <c r="H21" s="21" t="n"/>
      <c r="I21" s="22">
        <f>IF(OR(NOT(ISNUMBER($A21)),$B21="",NOT(ISNUMBER($F21)),$G21="",$H21=""),"",IF($H21="Cancelada",0,IF(Premissas!$E$5&lt;&gt;"Sim",0,IF($G21="Percentual fixo",$F21*N(Premissas!$D$5),IFERROR($F21*IF($G21="Igualitário",1,IF($G21="Participantes",N(Premissas!$B$5),IF($G21="Uso (horas)",N(Premissas!$C$5),0)))/IF($G21="Igualitário",COUNTIF(Premissas!$E$5:$E$8,"Sim"),IF($G21="Participantes",SUMIF(Premissas!$E$5:$E$8,"Sim",Premissas!$B$5:$B$8),IF($G21="Uso (horas)",SUMIF(Premissas!$E$5:$E$8,"Sim",Premissas!$C$5:$C$8),0))),0)))))</f>
        <v/>
      </c>
      <c r="J21" s="22">
        <f>IF(OR(NOT(ISNUMBER($A21)),$B21="",NOT(ISNUMBER($F21)),$G21="",$H21=""),"",IF($H21="Cancelada",0,IF(Premissas!$E$6&lt;&gt;"Sim",0,IF($G21="Percentual fixo",$F21*N(Premissas!$D$6),IFERROR($F21*IF($G21="Igualitário",1,IF($G21="Participantes",N(Premissas!$B$6),IF($G21="Uso (horas)",N(Premissas!$C$6),0)))/IF($G21="Igualitário",COUNTIF(Premissas!$E$5:$E$8,"Sim"),IF($G21="Participantes",SUMIF(Premissas!$E$5:$E$8,"Sim",Premissas!$B$5:$B$8),IF($G21="Uso (horas)",SUMIF(Premissas!$E$5:$E$8,"Sim",Premissas!$C$5:$C$8),0))),0)))))</f>
        <v/>
      </c>
      <c r="K21" s="22">
        <f>IF(OR(NOT(ISNUMBER($A21)),$B21="",NOT(ISNUMBER($F21)),$G21="",$H21=""),"",IF($H21="Cancelada",0,IF(Premissas!$E$7&lt;&gt;"Sim",0,IF($G21="Percentual fixo",$F21*N(Premissas!$D$7),IFERROR($F21*IF($G21="Igualitário",1,IF($G21="Participantes",N(Premissas!$B$7),IF($G21="Uso (horas)",N(Premissas!$C$7),0)))/IF($G21="Igualitário",COUNTIF(Premissas!$E$5:$E$8,"Sim"),IF($G21="Participantes",SUMIF(Premissas!$E$5:$E$8,"Sim",Premissas!$B$5:$B$8),IF($G21="Uso (horas)",SUMIF(Premissas!$E$5:$E$8,"Sim",Premissas!$C$5:$C$8),0))),0)))))</f>
        <v/>
      </c>
      <c r="L21" s="22">
        <f>IF(OR(NOT(ISNUMBER($A21)),$B21="",NOT(ISNUMBER($F21)),$G21="",$H21=""),"",IF($H21="Cancelada",0,IF(Premissas!$E$8&lt;&gt;"Sim",0,IF($G21="Percentual fixo",$F21*N(Premissas!$D$8),IFERROR($F21*IF($G21="Igualitário",1,IF($G21="Participantes",N(Premissas!$B$8),IF($G21="Uso (horas)",N(Premissas!$C$8),0)))/IF($G21="Igualitário",COUNTIF(Premissas!$E$5:$E$8,"Sim"),IF($G21="Participantes",SUMIF(Premissas!$E$5:$E$8,"Sim",Premissas!$B$5:$B$8),IF($G21="Uso (horas)",SUMIF(Premissas!$E$5:$E$8,"Sim",Premissas!$C$5:$C$8),0))),0)))))</f>
        <v/>
      </c>
      <c r="M21" s="22">
        <f>IF(OR(NOT(ISNUMBER($A21)),$B21="",NOT(ISNUMBER($F21)),$G21="",$H21=""),"",IF($H21="Cancelada",0,$F21-SUM($I21:$L21)))</f>
        <v/>
      </c>
      <c r="N21" s="23">
        <f>IF($M21="","",IF($H21="Cancelada","Cancelada",IF(ABS($M21)&lt;=N(Premissas!$B$14),"OK","Conferir")))</f>
        <v/>
      </c>
    </row>
    <row r="22">
      <c r="A22" s="18" t="n"/>
      <c r="B22" s="19" t="n"/>
      <c r="C22" s="19" t="n"/>
      <c r="D22" s="19" t="n"/>
      <c r="E22" s="19" t="n"/>
      <c r="F22" s="20" t="n"/>
      <c r="G22" s="21" t="n"/>
      <c r="H22" s="21" t="n"/>
      <c r="I22" s="24">
        <f>IF(OR(NOT(ISNUMBER($A22)),$B22="",NOT(ISNUMBER($F22)),$G22="",$H22=""),"",IF($H22="Cancelada",0,IF(Premissas!$E$5&lt;&gt;"Sim",0,IF($G22="Percentual fixo",$F22*N(Premissas!$D$5),IFERROR($F22*IF($G22="Igualitário",1,IF($G22="Participantes",N(Premissas!$B$5),IF($G22="Uso (horas)",N(Premissas!$C$5),0)))/IF($G22="Igualitário",COUNTIF(Premissas!$E$5:$E$8,"Sim"),IF($G22="Participantes",SUMIF(Premissas!$E$5:$E$8,"Sim",Premissas!$B$5:$B$8),IF($G22="Uso (horas)",SUMIF(Premissas!$E$5:$E$8,"Sim",Premissas!$C$5:$C$8),0))),0)))))</f>
        <v/>
      </c>
      <c r="J22" s="24">
        <f>IF(OR(NOT(ISNUMBER($A22)),$B22="",NOT(ISNUMBER($F22)),$G22="",$H22=""),"",IF($H22="Cancelada",0,IF(Premissas!$E$6&lt;&gt;"Sim",0,IF($G22="Percentual fixo",$F22*N(Premissas!$D$6),IFERROR($F22*IF($G22="Igualitário",1,IF($G22="Participantes",N(Premissas!$B$6),IF($G22="Uso (horas)",N(Premissas!$C$6),0)))/IF($G22="Igualitário",COUNTIF(Premissas!$E$5:$E$8,"Sim"),IF($G22="Participantes",SUMIF(Premissas!$E$5:$E$8,"Sim",Premissas!$B$5:$B$8),IF($G22="Uso (horas)",SUMIF(Premissas!$E$5:$E$8,"Sim",Premissas!$C$5:$C$8),0))),0)))))</f>
        <v/>
      </c>
      <c r="K22" s="24">
        <f>IF(OR(NOT(ISNUMBER($A22)),$B22="",NOT(ISNUMBER($F22)),$G22="",$H22=""),"",IF($H22="Cancelada",0,IF(Premissas!$E$7&lt;&gt;"Sim",0,IF($G22="Percentual fixo",$F22*N(Premissas!$D$7),IFERROR($F22*IF($G22="Igualitário",1,IF($G22="Participantes",N(Premissas!$B$7),IF($G22="Uso (horas)",N(Premissas!$C$7),0)))/IF($G22="Igualitário",COUNTIF(Premissas!$E$5:$E$8,"Sim"),IF($G22="Participantes",SUMIF(Premissas!$E$5:$E$8,"Sim",Premissas!$B$5:$B$8),IF($G22="Uso (horas)",SUMIF(Premissas!$E$5:$E$8,"Sim",Premissas!$C$5:$C$8),0))),0)))))</f>
        <v/>
      </c>
      <c r="L22" s="24">
        <f>IF(OR(NOT(ISNUMBER($A22)),$B22="",NOT(ISNUMBER($F22)),$G22="",$H22=""),"",IF($H22="Cancelada",0,IF(Premissas!$E$8&lt;&gt;"Sim",0,IF($G22="Percentual fixo",$F22*N(Premissas!$D$8),IFERROR($F22*IF($G22="Igualitário",1,IF($G22="Participantes",N(Premissas!$B$8),IF($G22="Uso (horas)",N(Premissas!$C$8),0)))/IF($G22="Igualitário",COUNTIF(Premissas!$E$5:$E$8,"Sim"),IF($G22="Participantes",SUMIF(Premissas!$E$5:$E$8,"Sim",Premissas!$B$5:$B$8),IF($G22="Uso (horas)",SUMIF(Premissas!$E$5:$E$8,"Sim",Premissas!$C$5:$C$8),0))),0)))))</f>
        <v/>
      </c>
      <c r="M22" s="24">
        <f>IF(OR(NOT(ISNUMBER($A22)),$B22="",NOT(ISNUMBER($F22)),$G22="",$H22=""),"",IF($H22="Cancelada",0,$F22-SUM($I22:$L22)))</f>
        <v/>
      </c>
      <c r="N22" s="25">
        <f>IF($M22="","",IF($H22="Cancelada","Cancelada",IF(ABS($M22)&lt;=N(Premissas!$B$14),"OK","Conferir")))</f>
        <v/>
      </c>
    </row>
    <row r="23">
      <c r="A23" s="18" t="n"/>
      <c r="B23" s="19" t="n"/>
      <c r="C23" s="19" t="n"/>
      <c r="D23" s="19" t="n"/>
      <c r="E23" s="19" t="n"/>
      <c r="F23" s="20" t="n"/>
      <c r="G23" s="21" t="n"/>
      <c r="H23" s="21" t="n"/>
      <c r="I23" s="22">
        <f>IF(OR(NOT(ISNUMBER($A23)),$B23="",NOT(ISNUMBER($F23)),$G23="",$H23=""),"",IF($H23="Cancelada",0,IF(Premissas!$E$5&lt;&gt;"Sim",0,IF($G23="Percentual fixo",$F23*N(Premissas!$D$5),IFERROR($F23*IF($G23="Igualitário",1,IF($G23="Participantes",N(Premissas!$B$5),IF($G23="Uso (horas)",N(Premissas!$C$5),0)))/IF($G23="Igualitário",COUNTIF(Premissas!$E$5:$E$8,"Sim"),IF($G23="Participantes",SUMIF(Premissas!$E$5:$E$8,"Sim",Premissas!$B$5:$B$8),IF($G23="Uso (horas)",SUMIF(Premissas!$E$5:$E$8,"Sim",Premissas!$C$5:$C$8),0))),0)))))</f>
        <v/>
      </c>
      <c r="J23" s="22">
        <f>IF(OR(NOT(ISNUMBER($A23)),$B23="",NOT(ISNUMBER($F23)),$G23="",$H23=""),"",IF($H23="Cancelada",0,IF(Premissas!$E$6&lt;&gt;"Sim",0,IF($G23="Percentual fixo",$F23*N(Premissas!$D$6),IFERROR($F23*IF($G23="Igualitário",1,IF($G23="Participantes",N(Premissas!$B$6),IF($G23="Uso (horas)",N(Premissas!$C$6),0)))/IF($G23="Igualitário",COUNTIF(Premissas!$E$5:$E$8,"Sim"),IF($G23="Participantes",SUMIF(Premissas!$E$5:$E$8,"Sim",Premissas!$B$5:$B$8),IF($G23="Uso (horas)",SUMIF(Premissas!$E$5:$E$8,"Sim",Premissas!$C$5:$C$8),0))),0)))))</f>
        <v/>
      </c>
      <c r="K23" s="22">
        <f>IF(OR(NOT(ISNUMBER($A23)),$B23="",NOT(ISNUMBER($F23)),$G23="",$H23=""),"",IF($H23="Cancelada",0,IF(Premissas!$E$7&lt;&gt;"Sim",0,IF($G23="Percentual fixo",$F23*N(Premissas!$D$7),IFERROR($F23*IF($G23="Igualitário",1,IF($G23="Participantes",N(Premissas!$B$7),IF($G23="Uso (horas)",N(Premissas!$C$7),0)))/IF($G23="Igualitário",COUNTIF(Premissas!$E$5:$E$8,"Sim"),IF($G23="Participantes",SUMIF(Premissas!$E$5:$E$8,"Sim",Premissas!$B$5:$B$8),IF($G23="Uso (horas)",SUMIF(Premissas!$E$5:$E$8,"Sim",Premissas!$C$5:$C$8),0))),0)))))</f>
        <v/>
      </c>
      <c r="L23" s="22">
        <f>IF(OR(NOT(ISNUMBER($A23)),$B23="",NOT(ISNUMBER($F23)),$G23="",$H23=""),"",IF($H23="Cancelada",0,IF(Premissas!$E$8&lt;&gt;"Sim",0,IF($G23="Percentual fixo",$F23*N(Premissas!$D$8),IFERROR($F23*IF($G23="Igualitário",1,IF($G23="Participantes",N(Premissas!$B$8),IF($G23="Uso (horas)",N(Premissas!$C$8),0)))/IF($G23="Igualitário",COUNTIF(Premissas!$E$5:$E$8,"Sim"),IF($G23="Participantes",SUMIF(Premissas!$E$5:$E$8,"Sim",Premissas!$B$5:$B$8),IF($G23="Uso (horas)",SUMIF(Premissas!$E$5:$E$8,"Sim",Premissas!$C$5:$C$8),0))),0)))))</f>
        <v/>
      </c>
      <c r="M23" s="22">
        <f>IF(OR(NOT(ISNUMBER($A23)),$B23="",NOT(ISNUMBER($F23)),$G23="",$H23=""),"",IF($H23="Cancelada",0,$F23-SUM($I23:$L23)))</f>
        <v/>
      </c>
      <c r="N23" s="23">
        <f>IF($M23="","",IF($H23="Cancelada","Cancelada",IF(ABS($M23)&lt;=N(Premissas!$B$14),"OK","Conferir")))</f>
        <v/>
      </c>
    </row>
    <row r="24">
      <c r="A24" s="18" t="n"/>
      <c r="B24" s="19" t="n"/>
      <c r="C24" s="19" t="n"/>
      <c r="D24" s="19" t="n"/>
      <c r="E24" s="19" t="n"/>
      <c r="F24" s="20" t="n"/>
      <c r="G24" s="21" t="n"/>
      <c r="H24" s="21" t="n"/>
      <c r="I24" s="24">
        <f>IF(OR(NOT(ISNUMBER($A24)),$B24="",NOT(ISNUMBER($F24)),$G24="",$H24=""),"",IF($H24="Cancelada",0,IF(Premissas!$E$5&lt;&gt;"Sim",0,IF($G24="Percentual fixo",$F24*N(Premissas!$D$5),IFERROR($F24*IF($G24="Igualitário",1,IF($G24="Participantes",N(Premissas!$B$5),IF($G24="Uso (horas)",N(Premissas!$C$5),0)))/IF($G24="Igualitário",COUNTIF(Premissas!$E$5:$E$8,"Sim"),IF($G24="Participantes",SUMIF(Premissas!$E$5:$E$8,"Sim",Premissas!$B$5:$B$8),IF($G24="Uso (horas)",SUMIF(Premissas!$E$5:$E$8,"Sim",Premissas!$C$5:$C$8),0))),0)))))</f>
        <v/>
      </c>
      <c r="J24" s="24">
        <f>IF(OR(NOT(ISNUMBER($A24)),$B24="",NOT(ISNUMBER($F24)),$G24="",$H24=""),"",IF($H24="Cancelada",0,IF(Premissas!$E$6&lt;&gt;"Sim",0,IF($G24="Percentual fixo",$F24*N(Premissas!$D$6),IFERROR($F24*IF($G24="Igualitário",1,IF($G24="Participantes",N(Premissas!$B$6),IF($G24="Uso (horas)",N(Premissas!$C$6),0)))/IF($G24="Igualitário",COUNTIF(Premissas!$E$5:$E$8,"Sim"),IF($G24="Participantes",SUMIF(Premissas!$E$5:$E$8,"Sim",Premissas!$B$5:$B$8),IF($G24="Uso (horas)",SUMIF(Premissas!$E$5:$E$8,"Sim",Premissas!$C$5:$C$8),0))),0)))))</f>
        <v/>
      </c>
      <c r="K24" s="24">
        <f>IF(OR(NOT(ISNUMBER($A24)),$B24="",NOT(ISNUMBER($F24)),$G24="",$H24=""),"",IF($H24="Cancelada",0,IF(Premissas!$E$7&lt;&gt;"Sim",0,IF($G24="Percentual fixo",$F24*N(Premissas!$D$7),IFERROR($F24*IF($G24="Igualitário",1,IF($G24="Participantes",N(Premissas!$B$7),IF($G24="Uso (horas)",N(Premissas!$C$7),0)))/IF($G24="Igualitário",COUNTIF(Premissas!$E$5:$E$8,"Sim"),IF($G24="Participantes",SUMIF(Premissas!$E$5:$E$8,"Sim",Premissas!$B$5:$B$8),IF($G24="Uso (horas)",SUMIF(Premissas!$E$5:$E$8,"Sim",Premissas!$C$5:$C$8),0))),0)))))</f>
        <v/>
      </c>
      <c r="L24" s="24">
        <f>IF(OR(NOT(ISNUMBER($A24)),$B24="",NOT(ISNUMBER($F24)),$G24="",$H24=""),"",IF($H24="Cancelada",0,IF(Premissas!$E$8&lt;&gt;"Sim",0,IF($G24="Percentual fixo",$F24*N(Premissas!$D$8),IFERROR($F24*IF($G24="Igualitário",1,IF($G24="Participantes",N(Premissas!$B$8),IF($G24="Uso (horas)",N(Premissas!$C$8),0)))/IF($G24="Igualitário",COUNTIF(Premissas!$E$5:$E$8,"Sim"),IF($G24="Participantes",SUMIF(Premissas!$E$5:$E$8,"Sim",Premissas!$B$5:$B$8),IF($G24="Uso (horas)",SUMIF(Premissas!$E$5:$E$8,"Sim",Premissas!$C$5:$C$8),0))),0)))))</f>
        <v/>
      </c>
      <c r="M24" s="24">
        <f>IF(OR(NOT(ISNUMBER($A24)),$B24="",NOT(ISNUMBER($F24)),$G24="",$H24=""),"",IF($H24="Cancelada",0,$F24-SUM($I24:$L24)))</f>
        <v/>
      </c>
      <c r="N24" s="25">
        <f>IF($M24="","",IF($H24="Cancelada","Cancelada",IF(ABS($M24)&lt;=N(Premissas!$B$14),"OK","Conferir")))</f>
        <v/>
      </c>
    </row>
    <row r="25">
      <c r="A25" s="18" t="n"/>
      <c r="B25" s="19" t="n"/>
      <c r="C25" s="19" t="n"/>
      <c r="D25" s="19" t="n"/>
      <c r="E25" s="19" t="n"/>
      <c r="F25" s="20" t="n"/>
      <c r="G25" s="21" t="n"/>
      <c r="H25" s="21" t="n"/>
      <c r="I25" s="22">
        <f>IF(OR(NOT(ISNUMBER($A25)),$B25="",NOT(ISNUMBER($F25)),$G25="",$H25=""),"",IF($H25="Cancelada",0,IF(Premissas!$E$5&lt;&gt;"Sim",0,IF($G25="Percentual fixo",$F25*N(Premissas!$D$5),IFERROR($F25*IF($G25="Igualitário",1,IF($G25="Participantes",N(Premissas!$B$5),IF($G25="Uso (horas)",N(Premissas!$C$5),0)))/IF($G25="Igualitário",COUNTIF(Premissas!$E$5:$E$8,"Sim"),IF($G25="Participantes",SUMIF(Premissas!$E$5:$E$8,"Sim",Premissas!$B$5:$B$8),IF($G25="Uso (horas)",SUMIF(Premissas!$E$5:$E$8,"Sim",Premissas!$C$5:$C$8),0))),0)))))</f>
        <v/>
      </c>
      <c r="J25" s="22">
        <f>IF(OR(NOT(ISNUMBER($A25)),$B25="",NOT(ISNUMBER($F25)),$G25="",$H25=""),"",IF($H25="Cancelada",0,IF(Premissas!$E$6&lt;&gt;"Sim",0,IF($G25="Percentual fixo",$F25*N(Premissas!$D$6),IFERROR($F25*IF($G25="Igualitário",1,IF($G25="Participantes",N(Premissas!$B$6),IF($G25="Uso (horas)",N(Premissas!$C$6),0)))/IF($G25="Igualitário",COUNTIF(Premissas!$E$5:$E$8,"Sim"),IF($G25="Participantes",SUMIF(Premissas!$E$5:$E$8,"Sim",Premissas!$B$5:$B$8),IF($G25="Uso (horas)",SUMIF(Premissas!$E$5:$E$8,"Sim",Premissas!$C$5:$C$8),0))),0)))))</f>
        <v/>
      </c>
      <c r="K25" s="22">
        <f>IF(OR(NOT(ISNUMBER($A25)),$B25="",NOT(ISNUMBER($F25)),$G25="",$H25=""),"",IF($H25="Cancelada",0,IF(Premissas!$E$7&lt;&gt;"Sim",0,IF($G25="Percentual fixo",$F25*N(Premissas!$D$7),IFERROR($F25*IF($G25="Igualitário",1,IF($G25="Participantes",N(Premissas!$B$7),IF($G25="Uso (horas)",N(Premissas!$C$7),0)))/IF($G25="Igualitário",COUNTIF(Premissas!$E$5:$E$8,"Sim"),IF($G25="Participantes",SUMIF(Premissas!$E$5:$E$8,"Sim",Premissas!$B$5:$B$8),IF($G25="Uso (horas)",SUMIF(Premissas!$E$5:$E$8,"Sim",Premissas!$C$5:$C$8),0))),0)))))</f>
        <v/>
      </c>
      <c r="L25" s="22">
        <f>IF(OR(NOT(ISNUMBER($A25)),$B25="",NOT(ISNUMBER($F25)),$G25="",$H25=""),"",IF($H25="Cancelada",0,IF(Premissas!$E$8&lt;&gt;"Sim",0,IF($G25="Percentual fixo",$F25*N(Premissas!$D$8),IFERROR($F25*IF($G25="Igualitário",1,IF($G25="Participantes",N(Premissas!$B$8),IF($G25="Uso (horas)",N(Premissas!$C$8),0)))/IF($G25="Igualitário",COUNTIF(Premissas!$E$5:$E$8,"Sim"),IF($G25="Participantes",SUMIF(Premissas!$E$5:$E$8,"Sim",Premissas!$B$5:$B$8),IF($G25="Uso (horas)",SUMIF(Premissas!$E$5:$E$8,"Sim",Premissas!$C$5:$C$8),0))),0)))))</f>
        <v/>
      </c>
      <c r="M25" s="22">
        <f>IF(OR(NOT(ISNUMBER($A25)),$B25="",NOT(ISNUMBER($F25)),$G25="",$H25=""),"",IF($H25="Cancelada",0,$F25-SUM($I25:$L25)))</f>
        <v/>
      </c>
      <c r="N25" s="23">
        <f>IF($M25="","",IF($H25="Cancelada","Cancelada",IF(ABS($M25)&lt;=N(Premissas!$B$14),"OK","Conferir")))</f>
        <v/>
      </c>
    </row>
    <row r="26">
      <c r="A26" s="18" t="n"/>
      <c r="B26" s="19" t="n"/>
      <c r="C26" s="19" t="n"/>
      <c r="D26" s="19" t="n"/>
      <c r="E26" s="19" t="n"/>
      <c r="F26" s="20" t="n"/>
      <c r="G26" s="21" t="n"/>
      <c r="H26" s="21" t="n"/>
      <c r="I26" s="24">
        <f>IF(OR(NOT(ISNUMBER($A26)),$B26="",NOT(ISNUMBER($F26)),$G26="",$H26=""),"",IF($H26="Cancelada",0,IF(Premissas!$E$5&lt;&gt;"Sim",0,IF($G26="Percentual fixo",$F26*N(Premissas!$D$5),IFERROR($F26*IF($G26="Igualitário",1,IF($G26="Participantes",N(Premissas!$B$5),IF($G26="Uso (horas)",N(Premissas!$C$5),0)))/IF($G26="Igualitário",COUNTIF(Premissas!$E$5:$E$8,"Sim"),IF($G26="Participantes",SUMIF(Premissas!$E$5:$E$8,"Sim",Premissas!$B$5:$B$8),IF($G26="Uso (horas)",SUMIF(Premissas!$E$5:$E$8,"Sim",Premissas!$C$5:$C$8),0))),0)))))</f>
        <v/>
      </c>
      <c r="J26" s="24">
        <f>IF(OR(NOT(ISNUMBER($A26)),$B26="",NOT(ISNUMBER($F26)),$G26="",$H26=""),"",IF($H26="Cancelada",0,IF(Premissas!$E$6&lt;&gt;"Sim",0,IF($G26="Percentual fixo",$F26*N(Premissas!$D$6),IFERROR($F26*IF($G26="Igualitário",1,IF($G26="Participantes",N(Premissas!$B$6),IF($G26="Uso (horas)",N(Premissas!$C$6),0)))/IF($G26="Igualitário",COUNTIF(Premissas!$E$5:$E$8,"Sim"),IF($G26="Participantes",SUMIF(Premissas!$E$5:$E$8,"Sim",Premissas!$B$5:$B$8),IF($G26="Uso (horas)",SUMIF(Premissas!$E$5:$E$8,"Sim",Premissas!$C$5:$C$8),0))),0)))))</f>
        <v/>
      </c>
      <c r="K26" s="24">
        <f>IF(OR(NOT(ISNUMBER($A26)),$B26="",NOT(ISNUMBER($F26)),$G26="",$H26=""),"",IF($H26="Cancelada",0,IF(Premissas!$E$7&lt;&gt;"Sim",0,IF($G26="Percentual fixo",$F26*N(Premissas!$D$7),IFERROR($F26*IF($G26="Igualitário",1,IF($G26="Participantes",N(Premissas!$B$7),IF($G26="Uso (horas)",N(Premissas!$C$7),0)))/IF($G26="Igualitário",COUNTIF(Premissas!$E$5:$E$8,"Sim"),IF($G26="Participantes",SUMIF(Premissas!$E$5:$E$8,"Sim",Premissas!$B$5:$B$8),IF($G26="Uso (horas)",SUMIF(Premissas!$E$5:$E$8,"Sim",Premissas!$C$5:$C$8),0))),0)))))</f>
        <v/>
      </c>
      <c r="L26" s="24">
        <f>IF(OR(NOT(ISNUMBER($A26)),$B26="",NOT(ISNUMBER($F26)),$G26="",$H26=""),"",IF($H26="Cancelada",0,IF(Premissas!$E$8&lt;&gt;"Sim",0,IF($G26="Percentual fixo",$F26*N(Premissas!$D$8),IFERROR($F26*IF($G26="Igualitário",1,IF($G26="Participantes",N(Premissas!$B$8),IF($G26="Uso (horas)",N(Premissas!$C$8),0)))/IF($G26="Igualitário",COUNTIF(Premissas!$E$5:$E$8,"Sim"),IF($G26="Participantes",SUMIF(Premissas!$E$5:$E$8,"Sim",Premissas!$B$5:$B$8),IF($G26="Uso (horas)",SUMIF(Premissas!$E$5:$E$8,"Sim",Premissas!$C$5:$C$8),0))),0)))))</f>
        <v/>
      </c>
      <c r="M26" s="24">
        <f>IF(OR(NOT(ISNUMBER($A26)),$B26="",NOT(ISNUMBER($F26)),$G26="",$H26=""),"",IF($H26="Cancelada",0,$F26-SUM($I26:$L26)))</f>
        <v/>
      </c>
      <c r="N26" s="25">
        <f>IF($M26="","",IF($H26="Cancelada","Cancelada",IF(ABS($M26)&lt;=N(Premissas!$B$14),"OK","Conferir")))</f>
        <v/>
      </c>
    </row>
    <row r="27">
      <c r="A27" s="18" t="n"/>
      <c r="B27" s="19" t="n"/>
      <c r="C27" s="19" t="n"/>
      <c r="D27" s="19" t="n"/>
      <c r="E27" s="19" t="n"/>
      <c r="F27" s="20" t="n"/>
      <c r="G27" s="21" t="n"/>
      <c r="H27" s="21" t="n"/>
      <c r="I27" s="22">
        <f>IF(OR(NOT(ISNUMBER($A27)),$B27="",NOT(ISNUMBER($F27)),$G27="",$H27=""),"",IF($H27="Cancelada",0,IF(Premissas!$E$5&lt;&gt;"Sim",0,IF($G27="Percentual fixo",$F27*N(Premissas!$D$5),IFERROR($F27*IF($G27="Igualitário",1,IF($G27="Participantes",N(Premissas!$B$5),IF($G27="Uso (horas)",N(Premissas!$C$5),0)))/IF($G27="Igualitário",COUNTIF(Premissas!$E$5:$E$8,"Sim"),IF($G27="Participantes",SUMIF(Premissas!$E$5:$E$8,"Sim",Premissas!$B$5:$B$8),IF($G27="Uso (horas)",SUMIF(Premissas!$E$5:$E$8,"Sim",Premissas!$C$5:$C$8),0))),0)))))</f>
        <v/>
      </c>
      <c r="J27" s="22">
        <f>IF(OR(NOT(ISNUMBER($A27)),$B27="",NOT(ISNUMBER($F27)),$G27="",$H27=""),"",IF($H27="Cancelada",0,IF(Premissas!$E$6&lt;&gt;"Sim",0,IF($G27="Percentual fixo",$F27*N(Premissas!$D$6),IFERROR($F27*IF($G27="Igualitário",1,IF($G27="Participantes",N(Premissas!$B$6),IF($G27="Uso (horas)",N(Premissas!$C$6),0)))/IF($G27="Igualitário",COUNTIF(Premissas!$E$5:$E$8,"Sim"),IF($G27="Participantes",SUMIF(Premissas!$E$5:$E$8,"Sim",Premissas!$B$5:$B$8),IF($G27="Uso (horas)",SUMIF(Premissas!$E$5:$E$8,"Sim",Premissas!$C$5:$C$8),0))),0)))))</f>
        <v/>
      </c>
      <c r="K27" s="22">
        <f>IF(OR(NOT(ISNUMBER($A27)),$B27="",NOT(ISNUMBER($F27)),$G27="",$H27=""),"",IF($H27="Cancelada",0,IF(Premissas!$E$7&lt;&gt;"Sim",0,IF($G27="Percentual fixo",$F27*N(Premissas!$D$7),IFERROR($F27*IF($G27="Igualitário",1,IF($G27="Participantes",N(Premissas!$B$7),IF($G27="Uso (horas)",N(Premissas!$C$7),0)))/IF($G27="Igualitário",COUNTIF(Premissas!$E$5:$E$8,"Sim"),IF($G27="Participantes",SUMIF(Premissas!$E$5:$E$8,"Sim",Premissas!$B$5:$B$8),IF($G27="Uso (horas)",SUMIF(Premissas!$E$5:$E$8,"Sim",Premissas!$C$5:$C$8),0))),0)))))</f>
        <v/>
      </c>
      <c r="L27" s="22">
        <f>IF(OR(NOT(ISNUMBER($A27)),$B27="",NOT(ISNUMBER($F27)),$G27="",$H27=""),"",IF($H27="Cancelada",0,IF(Premissas!$E$8&lt;&gt;"Sim",0,IF($G27="Percentual fixo",$F27*N(Premissas!$D$8),IFERROR($F27*IF($G27="Igualitário",1,IF($G27="Participantes",N(Premissas!$B$8),IF($G27="Uso (horas)",N(Premissas!$C$8),0)))/IF($G27="Igualitário",COUNTIF(Premissas!$E$5:$E$8,"Sim"),IF($G27="Participantes",SUMIF(Premissas!$E$5:$E$8,"Sim",Premissas!$B$5:$B$8),IF($G27="Uso (horas)",SUMIF(Premissas!$E$5:$E$8,"Sim",Premissas!$C$5:$C$8),0))),0)))))</f>
        <v/>
      </c>
      <c r="M27" s="22">
        <f>IF(OR(NOT(ISNUMBER($A27)),$B27="",NOT(ISNUMBER($F27)),$G27="",$H27=""),"",IF($H27="Cancelada",0,$F27-SUM($I27:$L27)))</f>
        <v/>
      </c>
      <c r="N27" s="23">
        <f>IF($M27="","",IF($H27="Cancelada","Cancelada",IF(ABS($M27)&lt;=N(Premissas!$B$14),"OK","Conferir")))</f>
        <v/>
      </c>
    </row>
    <row r="28">
      <c r="A28" s="18" t="n"/>
      <c r="B28" s="19" t="n"/>
      <c r="C28" s="19" t="n"/>
      <c r="D28" s="19" t="n"/>
      <c r="E28" s="19" t="n"/>
      <c r="F28" s="20" t="n"/>
      <c r="G28" s="21" t="n"/>
      <c r="H28" s="21" t="n"/>
      <c r="I28" s="24">
        <f>IF(OR(NOT(ISNUMBER($A28)),$B28="",NOT(ISNUMBER($F28)),$G28="",$H28=""),"",IF($H28="Cancelada",0,IF(Premissas!$E$5&lt;&gt;"Sim",0,IF($G28="Percentual fixo",$F28*N(Premissas!$D$5),IFERROR($F28*IF($G28="Igualitário",1,IF($G28="Participantes",N(Premissas!$B$5),IF($G28="Uso (horas)",N(Premissas!$C$5),0)))/IF($G28="Igualitário",COUNTIF(Premissas!$E$5:$E$8,"Sim"),IF($G28="Participantes",SUMIF(Premissas!$E$5:$E$8,"Sim",Premissas!$B$5:$B$8),IF($G28="Uso (horas)",SUMIF(Premissas!$E$5:$E$8,"Sim",Premissas!$C$5:$C$8),0))),0)))))</f>
        <v/>
      </c>
      <c r="J28" s="24">
        <f>IF(OR(NOT(ISNUMBER($A28)),$B28="",NOT(ISNUMBER($F28)),$G28="",$H28=""),"",IF($H28="Cancelada",0,IF(Premissas!$E$6&lt;&gt;"Sim",0,IF($G28="Percentual fixo",$F28*N(Premissas!$D$6),IFERROR($F28*IF($G28="Igualitário",1,IF($G28="Participantes",N(Premissas!$B$6),IF($G28="Uso (horas)",N(Premissas!$C$6),0)))/IF($G28="Igualitário",COUNTIF(Premissas!$E$5:$E$8,"Sim"),IF($G28="Participantes",SUMIF(Premissas!$E$5:$E$8,"Sim",Premissas!$B$5:$B$8),IF($G28="Uso (horas)",SUMIF(Premissas!$E$5:$E$8,"Sim",Premissas!$C$5:$C$8),0))),0)))))</f>
        <v/>
      </c>
      <c r="K28" s="24">
        <f>IF(OR(NOT(ISNUMBER($A28)),$B28="",NOT(ISNUMBER($F28)),$G28="",$H28=""),"",IF($H28="Cancelada",0,IF(Premissas!$E$7&lt;&gt;"Sim",0,IF($G28="Percentual fixo",$F28*N(Premissas!$D$7),IFERROR($F28*IF($G28="Igualitário",1,IF($G28="Participantes",N(Premissas!$B$7),IF($G28="Uso (horas)",N(Premissas!$C$7),0)))/IF($G28="Igualitário",COUNTIF(Premissas!$E$5:$E$8,"Sim"),IF($G28="Participantes",SUMIF(Premissas!$E$5:$E$8,"Sim",Premissas!$B$5:$B$8),IF($G28="Uso (horas)",SUMIF(Premissas!$E$5:$E$8,"Sim",Premissas!$C$5:$C$8),0))),0)))))</f>
        <v/>
      </c>
      <c r="L28" s="24">
        <f>IF(OR(NOT(ISNUMBER($A28)),$B28="",NOT(ISNUMBER($F28)),$G28="",$H28=""),"",IF($H28="Cancelada",0,IF(Premissas!$E$8&lt;&gt;"Sim",0,IF($G28="Percentual fixo",$F28*N(Premissas!$D$8),IFERROR($F28*IF($G28="Igualitário",1,IF($G28="Participantes",N(Premissas!$B$8),IF($G28="Uso (horas)",N(Premissas!$C$8),0)))/IF($G28="Igualitário",COUNTIF(Premissas!$E$5:$E$8,"Sim"),IF($G28="Participantes",SUMIF(Premissas!$E$5:$E$8,"Sim",Premissas!$B$5:$B$8),IF($G28="Uso (horas)",SUMIF(Premissas!$E$5:$E$8,"Sim",Premissas!$C$5:$C$8),0))),0)))))</f>
        <v/>
      </c>
      <c r="M28" s="24">
        <f>IF(OR(NOT(ISNUMBER($A28)),$B28="",NOT(ISNUMBER($F28)),$G28="",$H28=""),"",IF($H28="Cancelada",0,$F28-SUM($I28:$L28)))</f>
        <v/>
      </c>
      <c r="N28" s="25">
        <f>IF($M28="","",IF($H28="Cancelada","Cancelada",IF(ABS($M28)&lt;=N(Premissas!$B$14),"OK","Conferir")))</f>
        <v/>
      </c>
    </row>
    <row r="29">
      <c r="A29" s="18" t="n"/>
      <c r="B29" s="19" t="n"/>
      <c r="C29" s="19" t="n"/>
      <c r="D29" s="19" t="n"/>
      <c r="E29" s="19" t="n"/>
      <c r="F29" s="20" t="n"/>
      <c r="G29" s="21" t="n"/>
      <c r="H29" s="21" t="n"/>
      <c r="I29" s="22">
        <f>IF(OR(NOT(ISNUMBER($A29)),$B29="",NOT(ISNUMBER($F29)),$G29="",$H29=""),"",IF($H29="Cancelada",0,IF(Premissas!$E$5&lt;&gt;"Sim",0,IF($G29="Percentual fixo",$F29*N(Premissas!$D$5),IFERROR($F29*IF($G29="Igualitário",1,IF($G29="Participantes",N(Premissas!$B$5),IF($G29="Uso (horas)",N(Premissas!$C$5),0)))/IF($G29="Igualitário",COUNTIF(Premissas!$E$5:$E$8,"Sim"),IF($G29="Participantes",SUMIF(Premissas!$E$5:$E$8,"Sim",Premissas!$B$5:$B$8),IF($G29="Uso (horas)",SUMIF(Premissas!$E$5:$E$8,"Sim",Premissas!$C$5:$C$8),0))),0)))))</f>
        <v/>
      </c>
      <c r="J29" s="22">
        <f>IF(OR(NOT(ISNUMBER($A29)),$B29="",NOT(ISNUMBER($F29)),$G29="",$H29=""),"",IF($H29="Cancelada",0,IF(Premissas!$E$6&lt;&gt;"Sim",0,IF($G29="Percentual fixo",$F29*N(Premissas!$D$6),IFERROR($F29*IF($G29="Igualitário",1,IF($G29="Participantes",N(Premissas!$B$6),IF($G29="Uso (horas)",N(Premissas!$C$6),0)))/IF($G29="Igualitário",COUNTIF(Premissas!$E$5:$E$8,"Sim"),IF($G29="Participantes",SUMIF(Premissas!$E$5:$E$8,"Sim",Premissas!$B$5:$B$8),IF($G29="Uso (horas)",SUMIF(Premissas!$E$5:$E$8,"Sim",Premissas!$C$5:$C$8),0))),0)))))</f>
        <v/>
      </c>
      <c r="K29" s="22">
        <f>IF(OR(NOT(ISNUMBER($A29)),$B29="",NOT(ISNUMBER($F29)),$G29="",$H29=""),"",IF($H29="Cancelada",0,IF(Premissas!$E$7&lt;&gt;"Sim",0,IF($G29="Percentual fixo",$F29*N(Premissas!$D$7),IFERROR($F29*IF($G29="Igualitário",1,IF($G29="Participantes",N(Premissas!$B$7),IF($G29="Uso (horas)",N(Premissas!$C$7),0)))/IF($G29="Igualitário",COUNTIF(Premissas!$E$5:$E$8,"Sim"),IF($G29="Participantes",SUMIF(Premissas!$E$5:$E$8,"Sim",Premissas!$B$5:$B$8),IF($G29="Uso (horas)",SUMIF(Premissas!$E$5:$E$8,"Sim",Premissas!$C$5:$C$8),0))),0)))))</f>
        <v/>
      </c>
      <c r="L29" s="22">
        <f>IF(OR(NOT(ISNUMBER($A29)),$B29="",NOT(ISNUMBER($F29)),$G29="",$H29=""),"",IF($H29="Cancelada",0,IF(Premissas!$E$8&lt;&gt;"Sim",0,IF($G29="Percentual fixo",$F29*N(Premissas!$D$8),IFERROR($F29*IF($G29="Igualitário",1,IF($G29="Participantes",N(Premissas!$B$8),IF($G29="Uso (horas)",N(Premissas!$C$8),0)))/IF($G29="Igualitário",COUNTIF(Premissas!$E$5:$E$8,"Sim"),IF($G29="Participantes",SUMIF(Premissas!$E$5:$E$8,"Sim",Premissas!$B$5:$B$8),IF($G29="Uso (horas)",SUMIF(Premissas!$E$5:$E$8,"Sim",Premissas!$C$5:$C$8),0))),0)))))</f>
        <v/>
      </c>
      <c r="M29" s="22">
        <f>IF(OR(NOT(ISNUMBER($A29)),$B29="",NOT(ISNUMBER($F29)),$G29="",$H29=""),"",IF($H29="Cancelada",0,$F29-SUM($I29:$L29)))</f>
        <v/>
      </c>
      <c r="N29" s="23">
        <f>IF($M29="","",IF($H29="Cancelada","Cancelada",IF(ABS($M29)&lt;=N(Premissas!$B$14),"OK","Conferir")))</f>
        <v/>
      </c>
    </row>
    <row r="30">
      <c r="A30" s="18" t="n"/>
      <c r="B30" s="19" t="n"/>
      <c r="C30" s="19" t="n"/>
      <c r="D30" s="19" t="n"/>
      <c r="E30" s="19" t="n"/>
      <c r="F30" s="20" t="n"/>
      <c r="G30" s="21" t="n"/>
      <c r="H30" s="21" t="n"/>
      <c r="I30" s="24">
        <f>IF(OR(NOT(ISNUMBER($A30)),$B30="",NOT(ISNUMBER($F30)),$G30="",$H30=""),"",IF($H30="Cancelada",0,IF(Premissas!$E$5&lt;&gt;"Sim",0,IF($G30="Percentual fixo",$F30*N(Premissas!$D$5),IFERROR($F30*IF($G30="Igualitário",1,IF($G30="Participantes",N(Premissas!$B$5),IF($G30="Uso (horas)",N(Premissas!$C$5),0)))/IF($G30="Igualitário",COUNTIF(Premissas!$E$5:$E$8,"Sim"),IF($G30="Participantes",SUMIF(Premissas!$E$5:$E$8,"Sim",Premissas!$B$5:$B$8),IF($G30="Uso (horas)",SUMIF(Premissas!$E$5:$E$8,"Sim",Premissas!$C$5:$C$8),0))),0)))))</f>
        <v/>
      </c>
      <c r="J30" s="24">
        <f>IF(OR(NOT(ISNUMBER($A30)),$B30="",NOT(ISNUMBER($F30)),$G30="",$H30=""),"",IF($H30="Cancelada",0,IF(Premissas!$E$6&lt;&gt;"Sim",0,IF($G30="Percentual fixo",$F30*N(Premissas!$D$6),IFERROR($F30*IF($G30="Igualitário",1,IF($G30="Participantes",N(Premissas!$B$6),IF($G30="Uso (horas)",N(Premissas!$C$6),0)))/IF($G30="Igualitário",COUNTIF(Premissas!$E$5:$E$8,"Sim"),IF($G30="Participantes",SUMIF(Premissas!$E$5:$E$8,"Sim",Premissas!$B$5:$B$8),IF($G30="Uso (horas)",SUMIF(Premissas!$E$5:$E$8,"Sim",Premissas!$C$5:$C$8),0))),0)))))</f>
        <v/>
      </c>
      <c r="K30" s="24">
        <f>IF(OR(NOT(ISNUMBER($A30)),$B30="",NOT(ISNUMBER($F30)),$G30="",$H30=""),"",IF($H30="Cancelada",0,IF(Premissas!$E$7&lt;&gt;"Sim",0,IF($G30="Percentual fixo",$F30*N(Premissas!$D$7),IFERROR($F30*IF($G30="Igualitário",1,IF($G30="Participantes",N(Premissas!$B$7),IF($G30="Uso (horas)",N(Premissas!$C$7),0)))/IF($G30="Igualitário",COUNTIF(Premissas!$E$5:$E$8,"Sim"),IF($G30="Participantes",SUMIF(Premissas!$E$5:$E$8,"Sim",Premissas!$B$5:$B$8),IF($G30="Uso (horas)",SUMIF(Premissas!$E$5:$E$8,"Sim",Premissas!$C$5:$C$8),0))),0)))))</f>
        <v/>
      </c>
      <c r="L30" s="24">
        <f>IF(OR(NOT(ISNUMBER($A30)),$B30="",NOT(ISNUMBER($F30)),$G30="",$H30=""),"",IF($H30="Cancelada",0,IF(Premissas!$E$8&lt;&gt;"Sim",0,IF($G30="Percentual fixo",$F30*N(Premissas!$D$8),IFERROR($F30*IF($G30="Igualitário",1,IF($G30="Participantes",N(Premissas!$B$8),IF($G30="Uso (horas)",N(Premissas!$C$8),0)))/IF($G30="Igualitário",COUNTIF(Premissas!$E$5:$E$8,"Sim"),IF($G30="Participantes",SUMIF(Premissas!$E$5:$E$8,"Sim",Premissas!$B$5:$B$8),IF($G30="Uso (horas)",SUMIF(Premissas!$E$5:$E$8,"Sim",Premissas!$C$5:$C$8),0))),0)))))</f>
        <v/>
      </c>
      <c r="M30" s="24">
        <f>IF(OR(NOT(ISNUMBER($A30)),$B30="",NOT(ISNUMBER($F30)),$G30="",$H30=""),"",IF($H30="Cancelada",0,$F30-SUM($I30:$L30)))</f>
        <v/>
      </c>
      <c r="N30" s="25">
        <f>IF($M30="","",IF($H30="Cancelada","Cancelada",IF(ABS($M30)&lt;=N(Premissas!$B$14),"OK","Conferir")))</f>
        <v/>
      </c>
    </row>
    <row r="31">
      <c r="A31" s="18" t="n"/>
      <c r="B31" s="19" t="n"/>
      <c r="C31" s="19" t="n"/>
      <c r="D31" s="19" t="n"/>
      <c r="E31" s="19" t="n"/>
      <c r="F31" s="20" t="n"/>
      <c r="G31" s="21" t="n"/>
      <c r="H31" s="21" t="n"/>
      <c r="I31" s="22">
        <f>IF(OR(NOT(ISNUMBER($A31)),$B31="",NOT(ISNUMBER($F31)),$G31="",$H31=""),"",IF($H31="Cancelada",0,IF(Premissas!$E$5&lt;&gt;"Sim",0,IF($G31="Percentual fixo",$F31*N(Premissas!$D$5),IFERROR($F31*IF($G31="Igualitário",1,IF($G31="Participantes",N(Premissas!$B$5),IF($G31="Uso (horas)",N(Premissas!$C$5),0)))/IF($G31="Igualitário",COUNTIF(Premissas!$E$5:$E$8,"Sim"),IF($G31="Participantes",SUMIF(Premissas!$E$5:$E$8,"Sim",Premissas!$B$5:$B$8),IF($G31="Uso (horas)",SUMIF(Premissas!$E$5:$E$8,"Sim",Premissas!$C$5:$C$8),0))),0)))))</f>
        <v/>
      </c>
      <c r="J31" s="22">
        <f>IF(OR(NOT(ISNUMBER($A31)),$B31="",NOT(ISNUMBER($F31)),$G31="",$H31=""),"",IF($H31="Cancelada",0,IF(Premissas!$E$6&lt;&gt;"Sim",0,IF($G31="Percentual fixo",$F31*N(Premissas!$D$6),IFERROR($F31*IF($G31="Igualitário",1,IF($G31="Participantes",N(Premissas!$B$6),IF($G31="Uso (horas)",N(Premissas!$C$6),0)))/IF($G31="Igualitário",COUNTIF(Premissas!$E$5:$E$8,"Sim"),IF($G31="Participantes",SUMIF(Premissas!$E$5:$E$8,"Sim",Premissas!$B$5:$B$8),IF($G31="Uso (horas)",SUMIF(Premissas!$E$5:$E$8,"Sim",Premissas!$C$5:$C$8),0))),0)))))</f>
        <v/>
      </c>
      <c r="K31" s="22">
        <f>IF(OR(NOT(ISNUMBER($A31)),$B31="",NOT(ISNUMBER($F31)),$G31="",$H31=""),"",IF($H31="Cancelada",0,IF(Premissas!$E$7&lt;&gt;"Sim",0,IF($G31="Percentual fixo",$F31*N(Premissas!$D$7),IFERROR($F31*IF($G31="Igualitário",1,IF($G31="Participantes",N(Premissas!$B$7),IF($G31="Uso (horas)",N(Premissas!$C$7),0)))/IF($G31="Igualitário",COUNTIF(Premissas!$E$5:$E$8,"Sim"),IF($G31="Participantes",SUMIF(Premissas!$E$5:$E$8,"Sim",Premissas!$B$5:$B$8),IF($G31="Uso (horas)",SUMIF(Premissas!$E$5:$E$8,"Sim",Premissas!$C$5:$C$8),0))),0)))))</f>
        <v/>
      </c>
      <c r="L31" s="22">
        <f>IF(OR(NOT(ISNUMBER($A31)),$B31="",NOT(ISNUMBER($F31)),$G31="",$H31=""),"",IF($H31="Cancelada",0,IF(Premissas!$E$8&lt;&gt;"Sim",0,IF($G31="Percentual fixo",$F31*N(Premissas!$D$8),IFERROR($F31*IF($G31="Igualitário",1,IF($G31="Participantes",N(Premissas!$B$8),IF($G31="Uso (horas)",N(Premissas!$C$8),0)))/IF($G31="Igualitário",COUNTIF(Premissas!$E$5:$E$8,"Sim"),IF($G31="Participantes",SUMIF(Premissas!$E$5:$E$8,"Sim",Premissas!$B$5:$B$8),IF($G31="Uso (horas)",SUMIF(Premissas!$E$5:$E$8,"Sim",Premissas!$C$5:$C$8),0))),0)))))</f>
        <v/>
      </c>
      <c r="M31" s="22">
        <f>IF(OR(NOT(ISNUMBER($A31)),$B31="",NOT(ISNUMBER($F31)),$G31="",$H31=""),"",IF($H31="Cancelada",0,$F31-SUM($I31:$L31)))</f>
        <v/>
      </c>
      <c r="N31" s="23">
        <f>IF($M31="","",IF($H31="Cancelada","Cancelada",IF(ABS($M31)&lt;=N(Premissas!$B$14),"OK","Conferir")))</f>
        <v/>
      </c>
    </row>
    <row r="32">
      <c r="A32" s="18" t="n"/>
      <c r="B32" s="19" t="n"/>
      <c r="C32" s="19" t="n"/>
      <c r="D32" s="19" t="n"/>
      <c r="E32" s="19" t="n"/>
      <c r="F32" s="20" t="n"/>
      <c r="G32" s="21" t="n"/>
      <c r="H32" s="21" t="n"/>
      <c r="I32" s="24">
        <f>IF(OR(NOT(ISNUMBER($A32)),$B32="",NOT(ISNUMBER($F32)),$G32="",$H32=""),"",IF($H32="Cancelada",0,IF(Premissas!$E$5&lt;&gt;"Sim",0,IF($G32="Percentual fixo",$F32*N(Premissas!$D$5),IFERROR($F32*IF($G32="Igualitário",1,IF($G32="Participantes",N(Premissas!$B$5),IF($G32="Uso (horas)",N(Premissas!$C$5),0)))/IF($G32="Igualitário",COUNTIF(Premissas!$E$5:$E$8,"Sim"),IF($G32="Participantes",SUMIF(Premissas!$E$5:$E$8,"Sim",Premissas!$B$5:$B$8),IF($G32="Uso (horas)",SUMIF(Premissas!$E$5:$E$8,"Sim",Premissas!$C$5:$C$8),0))),0)))))</f>
        <v/>
      </c>
      <c r="J32" s="24">
        <f>IF(OR(NOT(ISNUMBER($A32)),$B32="",NOT(ISNUMBER($F32)),$G32="",$H32=""),"",IF($H32="Cancelada",0,IF(Premissas!$E$6&lt;&gt;"Sim",0,IF($G32="Percentual fixo",$F32*N(Premissas!$D$6),IFERROR($F32*IF($G32="Igualitário",1,IF($G32="Participantes",N(Premissas!$B$6),IF($G32="Uso (horas)",N(Premissas!$C$6),0)))/IF($G32="Igualitário",COUNTIF(Premissas!$E$5:$E$8,"Sim"),IF($G32="Participantes",SUMIF(Premissas!$E$5:$E$8,"Sim",Premissas!$B$5:$B$8),IF($G32="Uso (horas)",SUMIF(Premissas!$E$5:$E$8,"Sim",Premissas!$C$5:$C$8),0))),0)))))</f>
        <v/>
      </c>
      <c r="K32" s="24">
        <f>IF(OR(NOT(ISNUMBER($A32)),$B32="",NOT(ISNUMBER($F32)),$G32="",$H32=""),"",IF($H32="Cancelada",0,IF(Premissas!$E$7&lt;&gt;"Sim",0,IF($G32="Percentual fixo",$F32*N(Premissas!$D$7),IFERROR($F32*IF($G32="Igualitário",1,IF($G32="Participantes",N(Premissas!$B$7),IF($G32="Uso (horas)",N(Premissas!$C$7),0)))/IF($G32="Igualitário",COUNTIF(Premissas!$E$5:$E$8,"Sim"),IF($G32="Participantes",SUMIF(Premissas!$E$5:$E$8,"Sim",Premissas!$B$5:$B$8),IF($G32="Uso (horas)",SUMIF(Premissas!$E$5:$E$8,"Sim",Premissas!$C$5:$C$8),0))),0)))))</f>
        <v/>
      </c>
      <c r="L32" s="24">
        <f>IF(OR(NOT(ISNUMBER($A32)),$B32="",NOT(ISNUMBER($F32)),$G32="",$H32=""),"",IF($H32="Cancelada",0,IF(Premissas!$E$8&lt;&gt;"Sim",0,IF($G32="Percentual fixo",$F32*N(Premissas!$D$8),IFERROR($F32*IF($G32="Igualitário",1,IF($G32="Participantes",N(Premissas!$B$8),IF($G32="Uso (horas)",N(Premissas!$C$8),0)))/IF($G32="Igualitário",COUNTIF(Premissas!$E$5:$E$8,"Sim"),IF($G32="Participantes",SUMIF(Premissas!$E$5:$E$8,"Sim",Premissas!$B$5:$B$8),IF($G32="Uso (horas)",SUMIF(Premissas!$E$5:$E$8,"Sim",Premissas!$C$5:$C$8),0))),0)))))</f>
        <v/>
      </c>
      <c r="M32" s="24">
        <f>IF(OR(NOT(ISNUMBER($A32)),$B32="",NOT(ISNUMBER($F32)),$G32="",$H32=""),"",IF($H32="Cancelada",0,$F32-SUM($I32:$L32)))</f>
        <v/>
      </c>
      <c r="N32" s="25">
        <f>IF($M32="","",IF($H32="Cancelada","Cancelada",IF(ABS($M32)&lt;=N(Premissas!$B$14),"OK","Conferir")))</f>
        <v/>
      </c>
    </row>
    <row r="33">
      <c r="A33" s="18" t="n"/>
      <c r="B33" s="19" t="n"/>
      <c r="C33" s="19" t="n"/>
      <c r="D33" s="19" t="n"/>
      <c r="E33" s="19" t="n"/>
      <c r="F33" s="20" t="n"/>
      <c r="G33" s="21" t="n"/>
      <c r="H33" s="21" t="n"/>
      <c r="I33" s="22">
        <f>IF(OR(NOT(ISNUMBER($A33)),$B33="",NOT(ISNUMBER($F33)),$G33="",$H33=""),"",IF($H33="Cancelada",0,IF(Premissas!$E$5&lt;&gt;"Sim",0,IF($G33="Percentual fixo",$F33*N(Premissas!$D$5),IFERROR($F33*IF($G33="Igualitário",1,IF($G33="Participantes",N(Premissas!$B$5),IF($G33="Uso (horas)",N(Premissas!$C$5),0)))/IF($G33="Igualitário",COUNTIF(Premissas!$E$5:$E$8,"Sim"),IF($G33="Participantes",SUMIF(Premissas!$E$5:$E$8,"Sim",Premissas!$B$5:$B$8),IF($G33="Uso (horas)",SUMIF(Premissas!$E$5:$E$8,"Sim",Premissas!$C$5:$C$8),0))),0)))))</f>
        <v/>
      </c>
      <c r="J33" s="22">
        <f>IF(OR(NOT(ISNUMBER($A33)),$B33="",NOT(ISNUMBER($F33)),$G33="",$H33=""),"",IF($H33="Cancelada",0,IF(Premissas!$E$6&lt;&gt;"Sim",0,IF($G33="Percentual fixo",$F33*N(Premissas!$D$6),IFERROR($F33*IF($G33="Igualitário",1,IF($G33="Participantes",N(Premissas!$B$6),IF($G33="Uso (horas)",N(Premissas!$C$6),0)))/IF($G33="Igualitário",COUNTIF(Premissas!$E$5:$E$8,"Sim"),IF($G33="Participantes",SUMIF(Premissas!$E$5:$E$8,"Sim",Premissas!$B$5:$B$8),IF($G33="Uso (horas)",SUMIF(Premissas!$E$5:$E$8,"Sim",Premissas!$C$5:$C$8),0))),0)))))</f>
        <v/>
      </c>
      <c r="K33" s="22">
        <f>IF(OR(NOT(ISNUMBER($A33)),$B33="",NOT(ISNUMBER($F33)),$G33="",$H33=""),"",IF($H33="Cancelada",0,IF(Premissas!$E$7&lt;&gt;"Sim",0,IF($G33="Percentual fixo",$F33*N(Premissas!$D$7),IFERROR($F33*IF($G33="Igualitário",1,IF($G33="Participantes",N(Premissas!$B$7),IF($G33="Uso (horas)",N(Premissas!$C$7),0)))/IF($G33="Igualitário",COUNTIF(Premissas!$E$5:$E$8,"Sim"),IF($G33="Participantes",SUMIF(Premissas!$E$5:$E$8,"Sim",Premissas!$B$5:$B$8),IF($G33="Uso (horas)",SUMIF(Premissas!$E$5:$E$8,"Sim",Premissas!$C$5:$C$8),0))),0)))))</f>
        <v/>
      </c>
      <c r="L33" s="22">
        <f>IF(OR(NOT(ISNUMBER($A33)),$B33="",NOT(ISNUMBER($F33)),$G33="",$H33=""),"",IF($H33="Cancelada",0,IF(Premissas!$E$8&lt;&gt;"Sim",0,IF($G33="Percentual fixo",$F33*N(Premissas!$D$8),IFERROR($F33*IF($G33="Igualitário",1,IF($G33="Participantes",N(Premissas!$B$8),IF($G33="Uso (horas)",N(Premissas!$C$8),0)))/IF($G33="Igualitário",COUNTIF(Premissas!$E$5:$E$8,"Sim"),IF($G33="Participantes",SUMIF(Premissas!$E$5:$E$8,"Sim",Premissas!$B$5:$B$8),IF($G33="Uso (horas)",SUMIF(Premissas!$E$5:$E$8,"Sim",Premissas!$C$5:$C$8),0))),0)))))</f>
        <v/>
      </c>
      <c r="M33" s="22">
        <f>IF(OR(NOT(ISNUMBER($A33)),$B33="",NOT(ISNUMBER($F33)),$G33="",$H33=""),"",IF($H33="Cancelada",0,$F33-SUM($I33:$L33)))</f>
        <v/>
      </c>
      <c r="N33" s="23">
        <f>IF($M33="","",IF($H33="Cancelada","Cancelada",IF(ABS($M33)&lt;=N(Premissas!$B$14),"OK","Conferir")))</f>
        <v/>
      </c>
    </row>
    <row r="34">
      <c r="A34" s="18" t="n"/>
      <c r="B34" s="19" t="n"/>
      <c r="C34" s="19" t="n"/>
      <c r="D34" s="19" t="n"/>
      <c r="E34" s="19" t="n"/>
      <c r="F34" s="20" t="n"/>
      <c r="G34" s="21" t="n"/>
      <c r="H34" s="21" t="n"/>
      <c r="I34" s="24">
        <f>IF(OR(NOT(ISNUMBER($A34)),$B34="",NOT(ISNUMBER($F34)),$G34="",$H34=""),"",IF($H34="Cancelada",0,IF(Premissas!$E$5&lt;&gt;"Sim",0,IF($G34="Percentual fixo",$F34*N(Premissas!$D$5),IFERROR($F34*IF($G34="Igualitário",1,IF($G34="Participantes",N(Premissas!$B$5),IF($G34="Uso (horas)",N(Premissas!$C$5),0)))/IF($G34="Igualitário",COUNTIF(Premissas!$E$5:$E$8,"Sim"),IF($G34="Participantes",SUMIF(Premissas!$E$5:$E$8,"Sim",Premissas!$B$5:$B$8),IF($G34="Uso (horas)",SUMIF(Premissas!$E$5:$E$8,"Sim",Premissas!$C$5:$C$8),0))),0)))))</f>
        <v/>
      </c>
      <c r="J34" s="24">
        <f>IF(OR(NOT(ISNUMBER($A34)),$B34="",NOT(ISNUMBER($F34)),$G34="",$H34=""),"",IF($H34="Cancelada",0,IF(Premissas!$E$6&lt;&gt;"Sim",0,IF($G34="Percentual fixo",$F34*N(Premissas!$D$6),IFERROR($F34*IF($G34="Igualitário",1,IF($G34="Participantes",N(Premissas!$B$6),IF($G34="Uso (horas)",N(Premissas!$C$6),0)))/IF($G34="Igualitário",COUNTIF(Premissas!$E$5:$E$8,"Sim"),IF($G34="Participantes",SUMIF(Premissas!$E$5:$E$8,"Sim",Premissas!$B$5:$B$8),IF($G34="Uso (horas)",SUMIF(Premissas!$E$5:$E$8,"Sim",Premissas!$C$5:$C$8),0))),0)))))</f>
        <v/>
      </c>
      <c r="K34" s="24">
        <f>IF(OR(NOT(ISNUMBER($A34)),$B34="",NOT(ISNUMBER($F34)),$G34="",$H34=""),"",IF($H34="Cancelada",0,IF(Premissas!$E$7&lt;&gt;"Sim",0,IF($G34="Percentual fixo",$F34*N(Premissas!$D$7),IFERROR($F34*IF($G34="Igualitário",1,IF($G34="Participantes",N(Premissas!$B$7),IF($G34="Uso (horas)",N(Premissas!$C$7),0)))/IF($G34="Igualitário",COUNTIF(Premissas!$E$5:$E$8,"Sim"),IF($G34="Participantes",SUMIF(Premissas!$E$5:$E$8,"Sim",Premissas!$B$5:$B$8),IF($G34="Uso (horas)",SUMIF(Premissas!$E$5:$E$8,"Sim",Premissas!$C$5:$C$8),0))),0)))))</f>
        <v/>
      </c>
      <c r="L34" s="24">
        <f>IF(OR(NOT(ISNUMBER($A34)),$B34="",NOT(ISNUMBER($F34)),$G34="",$H34=""),"",IF($H34="Cancelada",0,IF(Premissas!$E$8&lt;&gt;"Sim",0,IF($G34="Percentual fixo",$F34*N(Premissas!$D$8),IFERROR($F34*IF($G34="Igualitário",1,IF($G34="Participantes",N(Premissas!$B$8),IF($G34="Uso (horas)",N(Premissas!$C$8),0)))/IF($G34="Igualitário",COUNTIF(Premissas!$E$5:$E$8,"Sim"),IF($G34="Participantes",SUMIF(Premissas!$E$5:$E$8,"Sim",Premissas!$B$5:$B$8),IF($G34="Uso (horas)",SUMIF(Premissas!$E$5:$E$8,"Sim",Premissas!$C$5:$C$8),0))),0)))))</f>
        <v/>
      </c>
      <c r="M34" s="24">
        <f>IF(OR(NOT(ISNUMBER($A34)),$B34="",NOT(ISNUMBER($F34)),$G34="",$H34=""),"",IF($H34="Cancelada",0,$F34-SUM($I34:$L34)))</f>
        <v/>
      </c>
      <c r="N34" s="25">
        <f>IF($M34="","",IF($H34="Cancelada","Cancelada",IF(ABS($M34)&lt;=N(Premissas!$B$14),"OK","Conferir")))</f>
        <v/>
      </c>
    </row>
    <row r="35">
      <c r="A35" s="18" t="n"/>
      <c r="B35" s="19" t="n"/>
      <c r="C35" s="19" t="n"/>
      <c r="D35" s="19" t="n"/>
      <c r="E35" s="19" t="n"/>
      <c r="F35" s="20" t="n"/>
      <c r="G35" s="21" t="n"/>
      <c r="H35" s="21" t="n"/>
      <c r="I35" s="22">
        <f>IF(OR(NOT(ISNUMBER($A35)),$B35="",NOT(ISNUMBER($F35)),$G35="",$H35=""),"",IF($H35="Cancelada",0,IF(Premissas!$E$5&lt;&gt;"Sim",0,IF($G35="Percentual fixo",$F35*N(Premissas!$D$5),IFERROR($F35*IF($G35="Igualitário",1,IF($G35="Participantes",N(Premissas!$B$5),IF($G35="Uso (horas)",N(Premissas!$C$5),0)))/IF($G35="Igualitário",COUNTIF(Premissas!$E$5:$E$8,"Sim"),IF($G35="Participantes",SUMIF(Premissas!$E$5:$E$8,"Sim",Premissas!$B$5:$B$8),IF($G35="Uso (horas)",SUMIF(Premissas!$E$5:$E$8,"Sim",Premissas!$C$5:$C$8),0))),0)))))</f>
        <v/>
      </c>
      <c r="J35" s="22">
        <f>IF(OR(NOT(ISNUMBER($A35)),$B35="",NOT(ISNUMBER($F35)),$G35="",$H35=""),"",IF($H35="Cancelada",0,IF(Premissas!$E$6&lt;&gt;"Sim",0,IF($G35="Percentual fixo",$F35*N(Premissas!$D$6),IFERROR($F35*IF($G35="Igualitário",1,IF($G35="Participantes",N(Premissas!$B$6),IF($G35="Uso (horas)",N(Premissas!$C$6),0)))/IF($G35="Igualitário",COUNTIF(Premissas!$E$5:$E$8,"Sim"),IF($G35="Participantes",SUMIF(Premissas!$E$5:$E$8,"Sim",Premissas!$B$5:$B$8),IF($G35="Uso (horas)",SUMIF(Premissas!$E$5:$E$8,"Sim",Premissas!$C$5:$C$8),0))),0)))))</f>
        <v/>
      </c>
      <c r="K35" s="22">
        <f>IF(OR(NOT(ISNUMBER($A35)),$B35="",NOT(ISNUMBER($F35)),$G35="",$H35=""),"",IF($H35="Cancelada",0,IF(Premissas!$E$7&lt;&gt;"Sim",0,IF($G35="Percentual fixo",$F35*N(Premissas!$D$7),IFERROR($F35*IF($G35="Igualitário",1,IF($G35="Participantes",N(Premissas!$B$7),IF($G35="Uso (horas)",N(Premissas!$C$7),0)))/IF($G35="Igualitário",COUNTIF(Premissas!$E$5:$E$8,"Sim"),IF($G35="Participantes",SUMIF(Premissas!$E$5:$E$8,"Sim",Premissas!$B$5:$B$8),IF($G35="Uso (horas)",SUMIF(Premissas!$E$5:$E$8,"Sim",Premissas!$C$5:$C$8),0))),0)))))</f>
        <v/>
      </c>
      <c r="L35" s="22">
        <f>IF(OR(NOT(ISNUMBER($A35)),$B35="",NOT(ISNUMBER($F35)),$G35="",$H35=""),"",IF($H35="Cancelada",0,IF(Premissas!$E$8&lt;&gt;"Sim",0,IF($G35="Percentual fixo",$F35*N(Premissas!$D$8),IFERROR($F35*IF($G35="Igualitário",1,IF($G35="Participantes",N(Premissas!$B$8),IF($G35="Uso (horas)",N(Premissas!$C$8),0)))/IF($G35="Igualitário",COUNTIF(Premissas!$E$5:$E$8,"Sim"),IF($G35="Participantes",SUMIF(Premissas!$E$5:$E$8,"Sim",Premissas!$B$5:$B$8),IF($G35="Uso (horas)",SUMIF(Premissas!$E$5:$E$8,"Sim",Premissas!$C$5:$C$8),0))),0)))))</f>
        <v/>
      </c>
      <c r="M35" s="22">
        <f>IF(OR(NOT(ISNUMBER($A35)),$B35="",NOT(ISNUMBER($F35)),$G35="",$H35=""),"",IF($H35="Cancelada",0,$F35-SUM($I35:$L35)))</f>
        <v/>
      </c>
      <c r="N35" s="23">
        <f>IF($M35="","",IF($H35="Cancelada","Cancelada",IF(ABS($M35)&lt;=N(Premissas!$B$14),"OK","Conferir")))</f>
        <v/>
      </c>
    </row>
    <row r="36">
      <c r="A36" s="18" t="n"/>
      <c r="B36" s="19" t="n"/>
      <c r="C36" s="19" t="n"/>
      <c r="D36" s="19" t="n"/>
      <c r="E36" s="19" t="n"/>
      <c r="F36" s="20" t="n"/>
      <c r="G36" s="21" t="n"/>
      <c r="H36" s="21" t="n"/>
      <c r="I36" s="24">
        <f>IF(OR(NOT(ISNUMBER($A36)),$B36="",NOT(ISNUMBER($F36)),$G36="",$H36=""),"",IF($H36="Cancelada",0,IF(Premissas!$E$5&lt;&gt;"Sim",0,IF($G36="Percentual fixo",$F36*N(Premissas!$D$5),IFERROR($F36*IF($G36="Igualitário",1,IF($G36="Participantes",N(Premissas!$B$5),IF($G36="Uso (horas)",N(Premissas!$C$5),0)))/IF($G36="Igualitário",COUNTIF(Premissas!$E$5:$E$8,"Sim"),IF($G36="Participantes",SUMIF(Premissas!$E$5:$E$8,"Sim",Premissas!$B$5:$B$8),IF($G36="Uso (horas)",SUMIF(Premissas!$E$5:$E$8,"Sim",Premissas!$C$5:$C$8),0))),0)))))</f>
        <v/>
      </c>
      <c r="J36" s="24">
        <f>IF(OR(NOT(ISNUMBER($A36)),$B36="",NOT(ISNUMBER($F36)),$G36="",$H36=""),"",IF($H36="Cancelada",0,IF(Premissas!$E$6&lt;&gt;"Sim",0,IF($G36="Percentual fixo",$F36*N(Premissas!$D$6),IFERROR($F36*IF($G36="Igualitário",1,IF($G36="Participantes",N(Premissas!$B$6),IF($G36="Uso (horas)",N(Premissas!$C$6),0)))/IF($G36="Igualitário",COUNTIF(Premissas!$E$5:$E$8,"Sim"),IF($G36="Participantes",SUMIF(Premissas!$E$5:$E$8,"Sim",Premissas!$B$5:$B$8),IF($G36="Uso (horas)",SUMIF(Premissas!$E$5:$E$8,"Sim",Premissas!$C$5:$C$8),0))),0)))))</f>
        <v/>
      </c>
      <c r="K36" s="24">
        <f>IF(OR(NOT(ISNUMBER($A36)),$B36="",NOT(ISNUMBER($F36)),$G36="",$H36=""),"",IF($H36="Cancelada",0,IF(Premissas!$E$7&lt;&gt;"Sim",0,IF($G36="Percentual fixo",$F36*N(Premissas!$D$7),IFERROR($F36*IF($G36="Igualitário",1,IF($G36="Participantes",N(Premissas!$B$7),IF($G36="Uso (horas)",N(Premissas!$C$7),0)))/IF($G36="Igualitário",COUNTIF(Premissas!$E$5:$E$8,"Sim"),IF($G36="Participantes",SUMIF(Premissas!$E$5:$E$8,"Sim",Premissas!$B$5:$B$8),IF($G36="Uso (horas)",SUMIF(Premissas!$E$5:$E$8,"Sim",Premissas!$C$5:$C$8),0))),0)))))</f>
        <v/>
      </c>
      <c r="L36" s="24">
        <f>IF(OR(NOT(ISNUMBER($A36)),$B36="",NOT(ISNUMBER($F36)),$G36="",$H36=""),"",IF($H36="Cancelada",0,IF(Premissas!$E$8&lt;&gt;"Sim",0,IF($G36="Percentual fixo",$F36*N(Premissas!$D$8),IFERROR($F36*IF($G36="Igualitário",1,IF($G36="Participantes",N(Premissas!$B$8),IF($G36="Uso (horas)",N(Premissas!$C$8),0)))/IF($G36="Igualitário",COUNTIF(Premissas!$E$5:$E$8,"Sim"),IF($G36="Participantes",SUMIF(Premissas!$E$5:$E$8,"Sim",Premissas!$B$5:$B$8),IF($G36="Uso (horas)",SUMIF(Premissas!$E$5:$E$8,"Sim",Premissas!$C$5:$C$8),0))),0)))))</f>
        <v/>
      </c>
      <c r="M36" s="24">
        <f>IF(OR(NOT(ISNUMBER($A36)),$B36="",NOT(ISNUMBER($F36)),$G36="",$H36=""),"",IF($H36="Cancelada",0,$F36-SUM($I36:$L36)))</f>
        <v/>
      </c>
      <c r="N36" s="25">
        <f>IF($M36="","",IF($H36="Cancelada","Cancelada",IF(ABS($M36)&lt;=N(Premissas!$B$14),"OK","Conferir")))</f>
        <v/>
      </c>
    </row>
    <row r="37">
      <c r="A37" s="18" t="n"/>
      <c r="B37" s="19" t="n"/>
      <c r="C37" s="19" t="n"/>
      <c r="D37" s="19" t="n"/>
      <c r="E37" s="19" t="n"/>
      <c r="F37" s="20" t="n"/>
      <c r="G37" s="21" t="n"/>
      <c r="H37" s="21" t="n"/>
      <c r="I37" s="22">
        <f>IF(OR(NOT(ISNUMBER($A37)),$B37="",NOT(ISNUMBER($F37)),$G37="",$H37=""),"",IF($H37="Cancelada",0,IF(Premissas!$E$5&lt;&gt;"Sim",0,IF($G37="Percentual fixo",$F37*N(Premissas!$D$5),IFERROR($F37*IF($G37="Igualitário",1,IF($G37="Participantes",N(Premissas!$B$5),IF($G37="Uso (horas)",N(Premissas!$C$5),0)))/IF($G37="Igualitário",COUNTIF(Premissas!$E$5:$E$8,"Sim"),IF($G37="Participantes",SUMIF(Premissas!$E$5:$E$8,"Sim",Premissas!$B$5:$B$8),IF($G37="Uso (horas)",SUMIF(Premissas!$E$5:$E$8,"Sim",Premissas!$C$5:$C$8),0))),0)))))</f>
        <v/>
      </c>
      <c r="J37" s="22">
        <f>IF(OR(NOT(ISNUMBER($A37)),$B37="",NOT(ISNUMBER($F37)),$G37="",$H37=""),"",IF($H37="Cancelada",0,IF(Premissas!$E$6&lt;&gt;"Sim",0,IF($G37="Percentual fixo",$F37*N(Premissas!$D$6),IFERROR($F37*IF($G37="Igualitário",1,IF($G37="Participantes",N(Premissas!$B$6),IF($G37="Uso (horas)",N(Premissas!$C$6),0)))/IF($G37="Igualitário",COUNTIF(Premissas!$E$5:$E$8,"Sim"),IF($G37="Participantes",SUMIF(Premissas!$E$5:$E$8,"Sim",Premissas!$B$5:$B$8),IF($G37="Uso (horas)",SUMIF(Premissas!$E$5:$E$8,"Sim",Premissas!$C$5:$C$8),0))),0)))))</f>
        <v/>
      </c>
      <c r="K37" s="22">
        <f>IF(OR(NOT(ISNUMBER($A37)),$B37="",NOT(ISNUMBER($F37)),$G37="",$H37=""),"",IF($H37="Cancelada",0,IF(Premissas!$E$7&lt;&gt;"Sim",0,IF($G37="Percentual fixo",$F37*N(Premissas!$D$7),IFERROR($F37*IF($G37="Igualitário",1,IF($G37="Participantes",N(Premissas!$B$7),IF($G37="Uso (horas)",N(Premissas!$C$7),0)))/IF($G37="Igualitário",COUNTIF(Premissas!$E$5:$E$8,"Sim"),IF($G37="Participantes",SUMIF(Premissas!$E$5:$E$8,"Sim",Premissas!$B$5:$B$8),IF($G37="Uso (horas)",SUMIF(Premissas!$E$5:$E$8,"Sim",Premissas!$C$5:$C$8),0))),0)))))</f>
        <v/>
      </c>
      <c r="L37" s="22">
        <f>IF(OR(NOT(ISNUMBER($A37)),$B37="",NOT(ISNUMBER($F37)),$G37="",$H37=""),"",IF($H37="Cancelada",0,IF(Premissas!$E$8&lt;&gt;"Sim",0,IF($G37="Percentual fixo",$F37*N(Premissas!$D$8),IFERROR($F37*IF($G37="Igualitário",1,IF($G37="Participantes",N(Premissas!$B$8),IF($G37="Uso (horas)",N(Premissas!$C$8),0)))/IF($G37="Igualitário",COUNTIF(Premissas!$E$5:$E$8,"Sim"),IF($G37="Participantes",SUMIF(Premissas!$E$5:$E$8,"Sim",Premissas!$B$5:$B$8),IF($G37="Uso (horas)",SUMIF(Premissas!$E$5:$E$8,"Sim",Premissas!$C$5:$C$8),0))),0)))))</f>
        <v/>
      </c>
      <c r="M37" s="22">
        <f>IF(OR(NOT(ISNUMBER($A37)),$B37="",NOT(ISNUMBER($F37)),$G37="",$H37=""),"",IF($H37="Cancelada",0,$F37-SUM($I37:$L37)))</f>
        <v/>
      </c>
      <c r="N37" s="23">
        <f>IF($M37="","",IF($H37="Cancelada","Cancelada",IF(ABS($M37)&lt;=N(Premissas!$B$14),"OK","Conferir")))</f>
        <v/>
      </c>
    </row>
    <row r="38">
      <c r="A38" s="18" t="n"/>
      <c r="B38" s="19" t="n"/>
      <c r="C38" s="19" t="n"/>
      <c r="D38" s="19" t="n"/>
      <c r="E38" s="19" t="n"/>
      <c r="F38" s="20" t="n"/>
      <c r="G38" s="21" t="n"/>
      <c r="H38" s="21" t="n"/>
      <c r="I38" s="24">
        <f>IF(OR(NOT(ISNUMBER($A38)),$B38="",NOT(ISNUMBER($F38)),$G38="",$H38=""),"",IF($H38="Cancelada",0,IF(Premissas!$E$5&lt;&gt;"Sim",0,IF($G38="Percentual fixo",$F38*N(Premissas!$D$5),IFERROR($F38*IF($G38="Igualitário",1,IF($G38="Participantes",N(Premissas!$B$5),IF($G38="Uso (horas)",N(Premissas!$C$5),0)))/IF($G38="Igualitário",COUNTIF(Premissas!$E$5:$E$8,"Sim"),IF($G38="Participantes",SUMIF(Premissas!$E$5:$E$8,"Sim",Premissas!$B$5:$B$8),IF($G38="Uso (horas)",SUMIF(Premissas!$E$5:$E$8,"Sim",Premissas!$C$5:$C$8),0))),0)))))</f>
        <v/>
      </c>
      <c r="J38" s="24">
        <f>IF(OR(NOT(ISNUMBER($A38)),$B38="",NOT(ISNUMBER($F38)),$G38="",$H38=""),"",IF($H38="Cancelada",0,IF(Premissas!$E$6&lt;&gt;"Sim",0,IF($G38="Percentual fixo",$F38*N(Premissas!$D$6),IFERROR($F38*IF($G38="Igualitário",1,IF($G38="Participantes",N(Premissas!$B$6),IF($G38="Uso (horas)",N(Premissas!$C$6),0)))/IF($G38="Igualitário",COUNTIF(Premissas!$E$5:$E$8,"Sim"),IF($G38="Participantes",SUMIF(Premissas!$E$5:$E$8,"Sim",Premissas!$B$5:$B$8),IF($G38="Uso (horas)",SUMIF(Premissas!$E$5:$E$8,"Sim",Premissas!$C$5:$C$8),0))),0)))))</f>
        <v/>
      </c>
      <c r="K38" s="24">
        <f>IF(OR(NOT(ISNUMBER($A38)),$B38="",NOT(ISNUMBER($F38)),$G38="",$H38=""),"",IF($H38="Cancelada",0,IF(Premissas!$E$7&lt;&gt;"Sim",0,IF($G38="Percentual fixo",$F38*N(Premissas!$D$7),IFERROR($F38*IF($G38="Igualitário",1,IF($G38="Participantes",N(Premissas!$B$7),IF($G38="Uso (horas)",N(Premissas!$C$7),0)))/IF($G38="Igualitário",COUNTIF(Premissas!$E$5:$E$8,"Sim"),IF($G38="Participantes",SUMIF(Premissas!$E$5:$E$8,"Sim",Premissas!$B$5:$B$8),IF($G38="Uso (horas)",SUMIF(Premissas!$E$5:$E$8,"Sim",Premissas!$C$5:$C$8),0))),0)))))</f>
        <v/>
      </c>
      <c r="L38" s="24">
        <f>IF(OR(NOT(ISNUMBER($A38)),$B38="",NOT(ISNUMBER($F38)),$G38="",$H38=""),"",IF($H38="Cancelada",0,IF(Premissas!$E$8&lt;&gt;"Sim",0,IF($G38="Percentual fixo",$F38*N(Premissas!$D$8),IFERROR($F38*IF($G38="Igualitário",1,IF($G38="Participantes",N(Premissas!$B$8),IF($G38="Uso (horas)",N(Premissas!$C$8),0)))/IF($G38="Igualitário",COUNTIF(Premissas!$E$5:$E$8,"Sim"),IF($G38="Participantes",SUMIF(Premissas!$E$5:$E$8,"Sim",Premissas!$B$5:$B$8),IF($G38="Uso (horas)",SUMIF(Premissas!$E$5:$E$8,"Sim",Premissas!$C$5:$C$8),0))),0)))))</f>
        <v/>
      </c>
      <c r="M38" s="24">
        <f>IF(OR(NOT(ISNUMBER($A38)),$B38="",NOT(ISNUMBER($F38)),$G38="",$H38=""),"",IF($H38="Cancelada",0,$F38-SUM($I38:$L38)))</f>
        <v/>
      </c>
      <c r="N38" s="25">
        <f>IF($M38="","",IF($H38="Cancelada","Cancelada",IF(ABS($M38)&lt;=N(Premissas!$B$14),"OK","Conferir")))</f>
        <v/>
      </c>
    </row>
    <row r="39">
      <c r="A39" s="18" t="n"/>
      <c r="B39" s="19" t="n"/>
      <c r="C39" s="19" t="n"/>
      <c r="D39" s="19" t="n"/>
      <c r="E39" s="19" t="n"/>
      <c r="F39" s="20" t="n"/>
      <c r="G39" s="21" t="n"/>
      <c r="H39" s="21" t="n"/>
      <c r="I39" s="22">
        <f>IF(OR(NOT(ISNUMBER($A39)),$B39="",NOT(ISNUMBER($F39)),$G39="",$H39=""),"",IF($H39="Cancelada",0,IF(Premissas!$E$5&lt;&gt;"Sim",0,IF($G39="Percentual fixo",$F39*N(Premissas!$D$5),IFERROR($F39*IF($G39="Igualitário",1,IF($G39="Participantes",N(Premissas!$B$5),IF($G39="Uso (horas)",N(Premissas!$C$5),0)))/IF($G39="Igualitário",COUNTIF(Premissas!$E$5:$E$8,"Sim"),IF($G39="Participantes",SUMIF(Premissas!$E$5:$E$8,"Sim",Premissas!$B$5:$B$8),IF($G39="Uso (horas)",SUMIF(Premissas!$E$5:$E$8,"Sim",Premissas!$C$5:$C$8),0))),0)))))</f>
        <v/>
      </c>
      <c r="J39" s="22">
        <f>IF(OR(NOT(ISNUMBER($A39)),$B39="",NOT(ISNUMBER($F39)),$G39="",$H39=""),"",IF($H39="Cancelada",0,IF(Premissas!$E$6&lt;&gt;"Sim",0,IF($G39="Percentual fixo",$F39*N(Premissas!$D$6),IFERROR($F39*IF($G39="Igualitário",1,IF($G39="Participantes",N(Premissas!$B$6),IF($G39="Uso (horas)",N(Premissas!$C$6),0)))/IF($G39="Igualitário",COUNTIF(Premissas!$E$5:$E$8,"Sim"),IF($G39="Participantes",SUMIF(Premissas!$E$5:$E$8,"Sim",Premissas!$B$5:$B$8),IF($G39="Uso (horas)",SUMIF(Premissas!$E$5:$E$8,"Sim",Premissas!$C$5:$C$8),0))),0)))))</f>
        <v/>
      </c>
      <c r="K39" s="22">
        <f>IF(OR(NOT(ISNUMBER($A39)),$B39="",NOT(ISNUMBER($F39)),$G39="",$H39=""),"",IF($H39="Cancelada",0,IF(Premissas!$E$7&lt;&gt;"Sim",0,IF($G39="Percentual fixo",$F39*N(Premissas!$D$7),IFERROR($F39*IF($G39="Igualitário",1,IF($G39="Participantes",N(Premissas!$B$7),IF($G39="Uso (horas)",N(Premissas!$C$7),0)))/IF($G39="Igualitário",COUNTIF(Premissas!$E$5:$E$8,"Sim"),IF($G39="Participantes",SUMIF(Premissas!$E$5:$E$8,"Sim",Premissas!$B$5:$B$8),IF($G39="Uso (horas)",SUMIF(Premissas!$E$5:$E$8,"Sim",Premissas!$C$5:$C$8),0))),0)))))</f>
        <v/>
      </c>
      <c r="L39" s="22">
        <f>IF(OR(NOT(ISNUMBER($A39)),$B39="",NOT(ISNUMBER($F39)),$G39="",$H39=""),"",IF($H39="Cancelada",0,IF(Premissas!$E$8&lt;&gt;"Sim",0,IF($G39="Percentual fixo",$F39*N(Premissas!$D$8),IFERROR($F39*IF($G39="Igualitário",1,IF($G39="Participantes",N(Premissas!$B$8),IF($G39="Uso (horas)",N(Premissas!$C$8),0)))/IF($G39="Igualitário",COUNTIF(Premissas!$E$5:$E$8,"Sim"),IF($G39="Participantes",SUMIF(Premissas!$E$5:$E$8,"Sim",Premissas!$B$5:$B$8),IF($G39="Uso (horas)",SUMIF(Premissas!$E$5:$E$8,"Sim",Premissas!$C$5:$C$8),0))),0)))))</f>
        <v/>
      </c>
      <c r="M39" s="22">
        <f>IF(OR(NOT(ISNUMBER($A39)),$B39="",NOT(ISNUMBER($F39)),$G39="",$H39=""),"",IF($H39="Cancelada",0,$F39-SUM($I39:$L39)))</f>
        <v/>
      </c>
      <c r="N39" s="23">
        <f>IF($M39="","",IF($H39="Cancelada","Cancelada",IF(ABS($M39)&lt;=N(Premissas!$B$14),"OK","Conferir")))</f>
        <v/>
      </c>
    </row>
    <row r="40">
      <c r="A40" s="18" t="n"/>
      <c r="B40" s="19" t="n"/>
      <c r="C40" s="19" t="n"/>
      <c r="D40" s="19" t="n"/>
      <c r="E40" s="19" t="n"/>
      <c r="F40" s="20" t="n"/>
      <c r="G40" s="21" t="n"/>
      <c r="H40" s="21" t="n"/>
      <c r="I40" s="24">
        <f>IF(OR(NOT(ISNUMBER($A40)),$B40="",NOT(ISNUMBER($F40)),$G40="",$H40=""),"",IF($H40="Cancelada",0,IF(Premissas!$E$5&lt;&gt;"Sim",0,IF($G40="Percentual fixo",$F40*N(Premissas!$D$5),IFERROR($F40*IF($G40="Igualitário",1,IF($G40="Participantes",N(Premissas!$B$5),IF($G40="Uso (horas)",N(Premissas!$C$5),0)))/IF($G40="Igualitário",COUNTIF(Premissas!$E$5:$E$8,"Sim"),IF($G40="Participantes",SUMIF(Premissas!$E$5:$E$8,"Sim",Premissas!$B$5:$B$8),IF($G40="Uso (horas)",SUMIF(Premissas!$E$5:$E$8,"Sim",Premissas!$C$5:$C$8),0))),0)))))</f>
        <v/>
      </c>
      <c r="J40" s="24">
        <f>IF(OR(NOT(ISNUMBER($A40)),$B40="",NOT(ISNUMBER($F40)),$G40="",$H40=""),"",IF($H40="Cancelada",0,IF(Premissas!$E$6&lt;&gt;"Sim",0,IF($G40="Percentual fixo",$F40*N(Premissas!$D$6),IFERROR($F40*IF($G40="Igualitário",1,IF($G40="Participantes",N(Premissas!$B$6),IF($G40="Uso (horas)",N(Premissas!$C$6),0)))/IF($G40="Igualitário",COUNTIF(Premissas!$E$5:$E$8,"Sim"),IF($G40="Participantes",SUMIF(Premissas!$E$5:$E$8,"Sim",Premissas!$B$5:$B$8),IF($G40="Uso (horas)",SUMIF(Premissas!$E$5:$E$8,"Sim",Premissas!$C$5:$C$8),0))),0)))))</f>
        <v/>
      </c>
      <c r="K40" s="24">
        <f>IF(OR(NOT(ISNUMBER($A40)),$B40="",NOT(ISNUMBER($F40)),$G40="",$H40=""),"",IF($H40="Cancelada",0,IF(Premissas!$E$7&lt;&gt;"Sim",0,IF($G40="Percentual fixo",$F40*N(Premissas!$D$7),IFERROR($F40*IF($G40="Igualitário",1,IF($G40="Participantes",N(Premissas!$B$7),IF($G40="Uso (horas)",N(Premissas!$C$7),0)))/IF($G40="Igualitário",COUNTIF(Premissas!$E$5:$E$8,"Sim"),IF($G40="Participantes",SUMIF(Premissas!$E$5:$E$8,"Sim",Premissas!$B$5:$B$8),IF($G40="Uso (horas)",SUMIF(Premissas!$E$5:$E$8,"Sim",Premissas!$C$5:$C$8),0))),0)))))</f>
        <v/>
      </c>
      <c r="L40" s="24">
        <f>IF(OR(NOT(ISNUMBER($A40)),$B40="",NOT(ISNUMBER($F40)),$G40="",$H40=""),"",IF($H40="Cancelada",0,IF(Premissas!$E$8&lt;&gt;"Sim",0,IF($G40="Percentual fixo",$F40*N(Premissas!$D$8),IFERROR($F40*IF($G40="Igualitário",1,IF($G40="Participantes",N(Premissas!$B$8),IF($G40="Uso (horas)",N(Premissas!$C$8),0)))/IF($G40="Igualitário",COUNTIF(Premissas!$E$5:$E$8,"Sim"),IF($G40="Participantes",SUMIF(Premissas!$E$5:$E$8,"Sim",Premissas!$B$5:$B$8),IF($G40="Uso (horas)",SUMIF(Premissas!$E$5:$E$8,"Sim",Premissas!$C$5:$C$8),0))),0)))))</f>
        <v/>
      </c>
      <c r="M40" s="24">
        <f>IF(OR(NOT(ISNUMBER($A40)),$B40="",NOT(ISNUMBER($F40)),$G40="",$H40=""),"",IF($H40="Cancelada",0,$F40-SUM($I40:$L40)))</f>
        <v/>
      </c>
      <c r="N40" s="25">
        <f>IF($M40="","",IF($H40="Cancelada","Cancelada",IF(ABS($M40)&lt;=N(Premissas!$B$14),"OK","Conferir")))</f>
        <v/>
      </c>
    </row>
    <row r="41">
      <c r="A41" s="18" t="n"/>
      <c r="B41" s="19" t="n"/>
      <c r="C41" s="19" t="n"/>
      <c r="D41" s="19" t="n"/>
      <c r="E41" s="19" t="n"/>
      <c r="F41" s="20" t="n"/>
      <c r="G41" s="21" t="n"/>
      <c r="H41" s="21" t="n"/>
      <c r="I41" s="22">
        <f>IF(OR(NOT(ISNUMBER($A41)),$B41="",NOT(ISNUMBER($F41)),$G41="",$H41=""),"",IF($H41="Cancelada",0,IF(Premissas!$E$5&lt;&gt;"Sim",0,IF($G41="Percentual fixo",$F41*N(Premissas!$D$5),IFERROR($F41*IF($G41="Igualitário",1,IF($G41="Participantes",N(Premissas!$B$5),IF($G41="Uso (horas)",N(Premissas!$C$5),0)))/IF($G41="Igualitário",COUNTIF(Premissas!$E$5:$E$8,"Sim"),IF($G41="Participantes",SUMIF(Premissas!$E$5:$E$8,"Sim",Premissas!$B$5:$B$8),IF($G41="Uso (horas)",SUMIF(Premissas!$E$5:$E$8,"Sim",Premissas!$C$5:$C$8),0))),0)))))</f>
        <v/>
      </c>
      <c r="J41" s="22">
        <f>IF(OR(NOT(ISNUMBER($A41)),$B41="",NOT(ISNUMBER($F41)),$G41="",$H41=""),"",IF($H41="Cancelada",0,IF(Premissas!$E$6&lt;&gt;"Sim",0,IF($G41="Percentual fixo",$F41*N(Premissas!$D$6),IFERROR($F41*IF($G41="Igualitário",1,IF($G41="Participantes",N(Premissas!$B$6),IF($G41="Uso (horas)",N(Premissas!$C$6),0)))/IF($G41="Igualitário",COUNTIF(Premissas!$E$5:$E$8,"Sim"),IF($G41="Participantes",SUMIF(Premissas!$E$5:$E$8,"Sim",Premissas!$B$5:$B$8),IF($G41="Uso (horas)",SUMIF(Premissas!$E$5:$E$8,"Sim",Premissas!$C$5:$C$8),0))),0)))))</f>
        <v/>
      </c>
      <c r="K41" s="22">
        <f>IF(OR(NOT(ISNUMBER($A41)),$B41="",NOT(ISNUMBER($F41)),$G41="",$H41=""),"",IF($H41="Cancelada",0,IF(Premissas!$E$7&lt;&gt;"Sim",0,IF($G41="Percentual fixo",$F41*N(Premissas!$D$7),IFERROR($F41*IF($G41="Igualitário",1,IF($G41="Participantes",N(Premissas!$B$7),IF($G41="Uso (horas)",N(Premissas!$C$7),0)))/IF($G41="Igualitário",COUNTIF(Premissas!$E$5:$E$8,"Sim"),IF($G41="Participantes",SUMIF(Premissas!$E$5:$E$8,"Sim",Premissas!$B$5:$B$8),IF($G41="Uso (horas)",SUMIF(Premissas!$E$5:$E$8,"Sim",Premissas!$C$5:$C$8),0))),0)))))</f>
        <v/>
      </c>
      <c r="L41" s="22">
        <f>IF(OR(NOT(ISNUMBER($A41)),$B41="",NOT(ISNUMBER($F41)),$G41="",$H41=""),"",IF($H41="Cancelada",0,IF(Premissas!$E$8&lt;&gt;"Sim",0,IF($G41="Percentual fixo",$F41*N(Premissas!$D$8),IFERROR($F41*IF($G41="Igualitário",1,IF($G41="Participantes",N(Premissas!$B$8),IF($G41="Uso (horas)",N(Premissas!$C$8),0)))/IF($G41="Igualitário",COUNTIF(Premissas!$E$5:$E$8,"Sim"),IF($G41="Participantes",SUMIF(Premissas!$E$5:$E$8,"Sim",Premissas!$B$5:$B$8),IF($G41="Uso (horas)",SUMIF(Premissas!$E$5:$E$8,"Sim",Premissas!$C$5:$C$8),0))),0)))))</f>
        <v/>
      </c>
      <c r="M41" s="22">
        <f>IF(OR(NOT(ISNUMBER($A41)),$B41="",NOT(ISNUMBER($F41)),$G41="",$H41=""),"",IF($H41="Cancelada",0,$F41-SUM($I41:$L41)))</f>
        <v/>
      </c>
      <c r="N41" s="23">
        <f>IF($M41="","",IF($H41="Cancelada","Cancelada",IF(ABS($M41)&lt;=N(Premissas!$B$14),"OK","Conferir")))</f>
        <v/>
      </c>
    </row>
    <row r="42">
      <c r="A42" s="18" t="n"/>
      <c r="B42" s="19" t="n"/>
      <c r="C42" s="19" t="n"/>
      <c r="D42" s="19" t="n"/>
      <c r="E42" s="19" t="n"/>
      <c r="F42" s="20" t="n"/>
      <c r="G42" s="21" t="n"/>
      <c r="H42" s="21" t="n"/>
      <c r="I42" s="24">
        <f>IF(OR(NOT(ISNUMBER($A42)),$B42="",NOT(ISNUMBER($F42)),$G42="",$H42=""),"",IF($H42="Cancelada",0,IF(Premissas!$E$5&lt;&gt;"Sim",0,IF($G42="Percentual fixo",$F42*N(Premissas!$D$5),IFERROR($F42*IF($G42="Igualitário",1,IF($G42="Participantes",N(Premissas!$B$5),IF($G42="Uso (horas)",N(Premissas!$C$5),0)))/IF($G42="Igualitário",COUNTIF(Premissas!$E$5:$E$8,"Sim"),IF($G42="Participantes",SUMIF(Premissas!$E$5:$E$8,"Sim",Premissas!$B$5:$B$8),IF($G42="Uso (horas)",SUMIF(Premissas!$E$5:$E$8,"Sim",Premissas!$C$5:$C$8),0))),0)))))</f>
        <v/>
      </c>
      <c r="J42" s="24">
        <f>IF(OR(NOT(ISNUMBER($A42)),$B42="",NOT(ISNUMBER($F42)),$G42="",$H42=""),"",IF($H42="Cancelada",0,IF(Premissas!$E$6&lt;&gt;"Sim",0,IF($G42="Percentual fixo",$F42*N(Premissas!$D$6),IFERROR($F42*IF($G42="Igualitário",1,IF($G42="Participantes",N(Premissas!$B$6),IF($G42="Uso (horas)",N(Premissas!$C$6),0)))/IF($G42="Igualitário",COUNTIF(Premissas!$E$5:$E$8,"Sim"),IF($G42="Participantes",SUMIF(Premissas!$E$5:$E$8,"Sim",Premissas!$B$5:$B$8),IF($G42="Uso (horas)",SUMIF(Premissas!$E$5:$E$8,"Sim",Premissas!$C$5:$C$8),0))),0)))))</f>
        <v/>
      </c>
      <c r="K42" s="24">
        <f>IF(OR(NOT(ISNUMBER($A42)),$B42="",NOT(ISNUMBER($F42)),$G42="",$H42=""),"",IF($H42="Cancelada",0,IF(Premissas!$E$7&lt;&gt;"Sim",0,IF($G42="Percentual fixo",$F42*N(Premissas!$D$7),IFERROR($F42*IF($G42="Igualitário",1,IF($G42="Participantes",N(Premissas!$B$7),IF($G42="Uso (horas)",N(Premissas!$C$7),0)))/IF($G42="Igualitário",COUNTIF(Premissas!$E$5:$E$8,"Sim"),IF($G42="Participantes",SUMIF(Premissas!$E$5:$E$8,"Sim",Premissas!$B$5:$B$8),IF($G42="Uso (horas)",SUMIF(Premissas!$E$5:$E$8,"Sim",Premissas!$C$5:$C$8),0))),0)))))</f>
        <v/>
      </c>
      <c r="L42" s="24">
        <f>IF(OR(NOT(ISNUMBER($A42)),$B42="",NOT(ISNUMBER($F42)),$G42="",$H42=""),"",IF($H42="Cancelada",0,IF(Premissas!$E$8&lt;&gt;"Sim",0,IF($G42="Percentual fixo",$F42*N(Premissas!$D$8),IFERROR($F42*IF($G42="Igualitário",1,IF($G42="Participantes",N(Premissas!$B$8),IF($G42="Uso (horas)",N(Premissas!$C$8),0)))/IF($G42="Igualitário",COUNTIF(Premissas!$E$5:$E$8,"Sim"),IF($G42="Participantes",SUMIF(Premissas!$E$5:$E$8,"Sim",Premissas!$B$5:$B$8),IF($G42="Uso (horas)",SUMIF(Premissas!$E$5:$E$8,"Sim",Premissas!$C$5:$C$8),0))),0)))))</f>
        <v/>
      </c>
      <c r="M42" s="24">
        <f>IF(OR(NOT(ISNUMBER($A42)),$B42="",NOT(ISNUMBER($F42)),$G42="",$H42=""),"",IF($H42="Cancelada",0,$F42-SUM($I42:$L42)))</f>
        <v/>
      </c>
      <c r="N42" s="25">
        <f>IF($M42="","",IF($H42="Cancelada","Cancelada",IF(ABS($M42)&lt;=N(Premissas!$B$14),"OK","Conferir")))</f>
        <v/>
      </c>
    </row>
    <row r="43">
      <c r="A43" s="18" t="n"/>
      <c r="B43" s="19" t="n"/>
      <c r="C43" s="19" t="n"/>
      <c r="D43" s="19" t="n"/>
      <c r="E43" s="19" t="n"/>
      <c r="F43" s="20" t="n"/>
      <c r="G43" s="21" t="n"/>
      <c r="H43" s="21" t="n"/>
      <c r="I43" s="22">
        <f>IF(OR(NOT(ISNUMBER($A43)),$B43="",NOT(ISNUMBER($F43)),$G43="",$H43=""),"",IF($H43="Cancelada",0,IF(Premissas!$E$5&lt;&gt;"Sim",0,IF($G43="Percentual fixo",$F43*N(Premissas!$D$5),IFERROR($F43*IF($G43="Igualitário",1,IF($G43="Participantes",N(Premissas!$B$5),IF($G43="Uso (horas)",N(Premissas!$C$5),0)))/IF($G43="Igualitário",COUNTIF(Premissas!$E$5:$E$8,"Sim"),IF($G43="Participantes",SUMIF(Premissas!$E$5:$E$8,"Sim",Premissas!$B$5:$B$8),IF($G43="Uso (horas)",SUMIF(Premissas!$E$5:$E$8,"Sim",Premissas!$C$5:$C$8),0))),0)))))</f>
        <v/>
      </c>
      <c r="J43" s="22">
        <f>IF(OR(NOT(ISNUMBER($A43)),$B43="",NOT(ISNUMBER($F43)),$G43="",$H43=""),"",IF($H43="Cancelada",0,IF(Premissas!$E$6&lt;&gt;"Sim",0,IF($G43="Percentual fixo",$F43*N(Premissas!$D$6),IFERROR($F43*IF($G43="Igualitário",1,IF($G43="Participantes",N(Premissas!$B$6),IF($G43="Uso (horas)",N(Premissas!$C$6),0)))/IF($G43="Igualitário",COUNTIF(Premissas!$E$5:$E$8,"Sim"),IF($G43="Participantes",SUMIF(Premissas!$E$5:$E$8,"Sim",Premissas!$B$5:$B$8),IF($G43="Uso (horas)",SUMIF(Premissas!$E$5:$E$8,"Sim",Premissas!$C$5:$C$8),0))),0)))))</f>
        <v/>
      </c>
      <c r="K43" s="22">
        <f>IF(OR(NOT(ISNUMBER($A43)),$B43="",NOT(ISNUMBER($F43)),$G43="",$H43=""),"",IF($H43="Cancelada",0,IF(Premissas!$E$7&lt;&gt;"Sim",0,IF($G43="Percentual fixo",$F43*N(Premissas!$D$7),IFERROR($F43*IF($G43="Igualitário",1,IF($G43="Participantes",N(Premissas!$B$7),IF($G43="Uso (horas)",N(Premissas!$C$7),0)))/IF($G43="Igualitário",COUNTIF(Premissas!$E$5:$E$8,"Sim"),IF($G43="Participantes",SUMIF(Premissas!$E$5:$E$8,"Sim",Premissas!$B$5:$B$8),IF($G43="Uso (horas)",SUMIF(Premissas!$E$5:$E$8,"Sim",Premissas!$C$5:$C$8),0))),0)))))</f>
        <v/>
      </c>
      <c r="L43" s="22">
        <f>IF(OR(NOT(ISNUMBER($A43)),$B43="",NOT(ISNUMBER($F43)),$G43="",$H43=""),"",IF($H43="Cancelada",0,IF(Premissas!$E$8&lt;&gt;"Sim",0,IF($G43="Percentual fixo",$F43*N(Premissas!$D$8),IFERROR($F43*IF($G43="Igualitário",1,IF($G43="Participantes",N(Premissas!$B$8),IF($G43="Uso (horas)",N(Premissas!$C$8),0)))/IF($G43="Igualitário",COUNTIF(Premissas!$E$5:$E$8,"Sim"),IF($G43="Participantes",SUMIF(Premissas!$E$5:$E$8,"Sim",Premissas!$B$5:$B$8),IF($G43="Uso (horas)",SUMIF(Premissas!$E$5:$E$8,"Sim",Premissas!$C$5:$C$8),0))),0)))))</f>
        <v/>
      </c>
      <c r="M43" s="22">
        <f>IF(OR(NOT(ISNUMBER($A43)),$B43="",NOT(ISNUMBER($F43)),$G43="",$H43=""),"",IF($H43="Cancelada",0,$F43-SUM($I43:$L43)))</f>
        <v/>
      </c>
      <c r="N43" s="23">
        <f>IF($M43="","",IF($H43="Cancelada","Cancelada",IF(ABS($M43)&lt;=N(Premissas!$B$14),"OK","Conferir")))</f>
        <v/>
      </c>
    </row>
    <row r="44">
      <c r="A44" s="18" t="n"/>
      <c r="B44" s="19" t="n"/>
      <c r="C44" s="19" t="n"/>
      <c r="D44" s="19" t="n"/>
      <c r="E44" s="19" t="n"/>
      <c r="F44" s="20" t="n"/>
      <c r="G44" s="21" t="n"/>
      <c r="H44" s="21" t="n"/>
      <c r="I44" s="24">
        <f>IF(OR(NOT(ISNUMBER($A44)),$B44="",NOT(ISNUMBER($F44)),$G44="",$H44=""),"",IF($H44="Cancelada",0,IF(Premissas!$E$5&lt;&gt;"Sim",0,IF($G44="Percentual fixo",$F44*N(Premissas!$D$5),IFERROR($F44*IF($G44="Igualitário",1,IF($G44="Participantes",N(Premissas!$B$5),IF($G44="Uso (horas)",N(Premissas!$C$5),0)))/IF($G44="Igualitário",COUNTIF(Premissas!$E$5:$E$8,"Sim"),IF($G44="Participantes",SUMIF(Premissas!$E$5:$E$8,"Sim",Premissas!$B$5:$B$8),IF($G44="Uso (horas)",SUMIF(Premissas!$E$5:$E$8,"Sim",Premissas!$C$5:$C$8),0))),0)))))</f>
        <v/>
      </c>
      <c r="J44" s="24">
        <f>IF(OR(NOT(ISNUMBER($A44)),$B44="",NOT(ISNUMBER($F44)),$G44="",$H44=""),"",IF($H44="Cancelada",0,IF(Premissas!$E$6&lt;&gt;"Sim",0,IF($G44="Percentual fixo",$F44*N(Premissas!$D$6),IFERROR($F44*IF($G44="Igualitário",1,IF($G44="Participantes",N(Premissas!$B$6),IF($G44="Uso (horas)",N(Premissas!$C$6),0)))/IF($G44="Igualitário",COUNTIF(Premissas!$E$5:$E$8,"Sim"),IF($G44="Participantes",SUMIF(Premissas!$E$5:$E$8,"Sim",Premissas!$B$5:$B$8),IF($G44="Uso (horas)",SUMIF(Premissas!$E$5:$E$8,"Sim",Premissas!$C$5:$C$8),0))),0)))))</f>
        <v/>
      </c>
      <c r="K44" s="24">
        <f>IF(OR(NOT(ISNUMBER($A44)),$B44="",NOT(ISNUMBER($F44)),$G44="",$H44=""),"",IF($H44="Cancelada",0,IF(Premissas!$E$7&lt;&gt;"Sim",0,IF($G44="Percentual fixo",$F44*N(Premissas!$D$7),IFERROR($F44*IF($G44="Igualitário",1,IF($G44="Participantes",N(Premissas!$B$7),IF($G44="Uso (horas)",N(Premissas!$C$7),0)))/IF($G44="Igualitário",COUNTIF(Premissas!$E$5:$E$8,"Sim"),IF($G44="Participantes",SUMIF(Premissas!$E$5:$E$8,"Sim",Premissas!$B$5:$B$8),IF($G44="Uso (horas)",SUMIF(Premissas!$E$5:$E$8,"Sim",Premissas!$C$5:$C$8),0))),0)))))</f>
        <v/>
      </c>
      <c r="L44" s="24">
        <f>IF(OR(NOT(ISNUMBER($A44)),$B44="",NOT(ISNUMBER($F44)),$G44="",$H44=""),"",IF($H44="Cancelada",0,IF(Premissas!$E$8&lt;&gt;"Sim",0,IF($G44="Percentual fixo",$F44*N(Premissas!$D$8),IFERROR($F44*IF($G44="Igualitário",1,IF($G44="Participantes",N(Premissas!$B$8),IF($G44="Uso (horas)",N(Premissas!$C$8),0)))/IF($G44="Igualitário",COUNTIF(Premissas!$E$5:$E$8,"Sim"),IF($G44="Participantes",SUMIF(Premissas!$E$5:$E$8,"Sim",Premissas!$B$5:$B$8),IF($G44="Uso (horas)",SUMIF(Premissas!$E$5:$E$8,"Sim",Premissas!$C$5:$C$8),0))),0)))))</f>
        <v/>
      </c>
      <c r="M44" s="24">
        <f>IF(OR(NOT(ISNUMBER($A44)),$B44="",NOT(ISNUMBER($F44)),$G44="",$H44=""),"",IF($H44="Cancelada",0,$F44-SUM($I44:$L44)))</f>
        <v/>
      </c>
      <c r="N44" s="25">
        <f>IF($M44="","",IF($H44="Cancelada","Cancelada",IF(ABS($M44)&lt;=N(Premissas!$B$14),"OK","Conferir")))</f>
        <v/>
      </c>
    </row>
    <row r="45">
      <c r="A45" s="18" t="n"/>
      <c r="B45" s="19" t="n"/>
      <c r="C45" s="19" t="n"/>
      <c r="D45" s="19" t="n"/>
      <c r="E45" s="19" t="n"/>
      <c r="F45" s="20" t="n"/>
      <c r="G45" s="21" t="n"/>
      <c r="H45" s="21" t="n"/>
      <c r="I45" s="22">
        <f>IF(OR(NOT(ISNUMBER($A45)),$B45="",NOT(ISNUMBER($F45)),$G45="",$H45=""),"",IF($H45="Cancelada",0,IF(Premissas!$E$5&lt;&gt;"Sim",0,IF($G45="Percentual fixo",$F45*N(Premissas!$D$5),IFERROR($F45*IF($G45="Igualitário",1,IF($G45="Participantes",N(Premissas!$B$5),IF($G45="Uso (horas)",N(Premissas!$C$5),0)))/IF($G45="Igualitário",COUNTIF(Premissas!$E$5:$E$8,"Sim"),IF($G45="Participantes",SUMIF(Premissas!$E$5:$E$8,"Sim",Premissas!$B$5:$B$8),IF($G45="Uso (horas)",SUMIF(Premissas!$E$5:$E$8,"Sim",Premissas!$C$5:$C$8),0))),0)))))</f>
        <v/>
      </c>
      <c r="J45" s="22">
        <f>IF(OR(NOT(ISNUMBER($A45)),$B45="",NOT(ISNUMBER($F45)),$G45="",$H45=""),"",IF($H45="Cancelada",0,IF(Premissas!$E$6&lt;&gt;"Sim",0,IF($G45="Percentual fixo",$F45*N(Premissas!$D$6),IFERROR($F45*IF($G45="Igualitário",1,IF($G45="Participantes",N(Premissas!$B$6),IF($G45="Uso (horas)",N(Premissas!$C$6),0)))/IF($G45="Igualitário",COUNTIF(Premissas!$E$5:$E$8,"Sim"),IF($G45="Participantes",SUMIF(Premissas!$E$5:$E$8,"Sim",Premissas!$B$5:$B$8),IF($G45="Uso (horas)",SUMIF(Premissas!$E$5:$E$8,"Sim",Premissas!$C$5:$C$8),0))),0)))))</f>
        <v/>
      </c>
      <c r="K45" s="22">
        <f>IF(OR(NOT(ISNUMBER($A45)),$B45="",NOT(ISNUMBER($F45)),$G45="",$H45=""),"",IF($H45="Cancelada",0,IF(Premissas!$E$7&lt;&gt;"Sim",0,IF($G45="Percentual fixo",$F45*N(Premissas!$D$7),IFERROR($F45*IF($G45="Igualitário",1,IF($G45="Participantes",N(Premissas!$B$7),IF($G45="Uso (horas)",N(Premissas!$C$7),0)))/IF($G45="Igualitário",COUNTIF(Premissas!$E$5:$E$8,"Sim"),IF($G45="Participantes",SUMIF(Premissas!$E$5:$E$8,"Sim",Premissas!$B$5:$B$8),IF($G45="Uso (horas)",SUMIF(Premissas!$E$5:$E$8,"Sim",Premissas!$C$5:$C$8),0))),0)))))</f>
        <v/>
      </c>
      <c r="L45" s="22">
        <f>IF(OR(NOT(ISNUMBER($A45)),$B45="",NOT(ISNUMBER($F45)),$G45="",$H45=""),"",IF($H45="Cancelada",0,IF(Premissas!$E$8&lt;&gt;"Sim",0,IF($G45="Percentual fixo",$F45*N(Premissas!$D$8),IFERROR($F45*IF($G45="Igualitário",1,IF($G45="Participantes",N(Premissas!$B$8),IF($G45="Uso (horas)",N(Premissas!$C$8),0)))/IF($G45="Igualitário",COUNTIF(Premissas!$E$5:$E$8,"Sim"),IF($G45="Participantes",SUMIF(Premissas!$E$5:$E$8,"Sim",Premissas!$B$5:$B$8),IF($G45="Uso (horas)",SUMIF(Premissas!$E$5:$E$8,"Sim",Premissas!$C$5:$C$8),0))),0)))))</f>
        <v/>
      </c>
      <c r="M45" s="22">
        <f>IF(OR(NOT(ISNUMBER($A45)),$B45="",NOT(ISNUMBER($F45)),$G45="",$H45=""),"",IF($H45="Cancelada",0,$F45-SUM($I45:$L45)))</f>
        <v/>
      </c>
      <c r="N45" s="23">
        <f>IF($M45="","",IF($H45="Cancelada","Cancelada",IF(ABS($M45)&lt;=N(Premissas!$B$14),"OK","Conferir")))</f>
        <v/>
      </c>
    </row>
    <row r="46">
      <c r="A46" s="18" t="n"/>
      <c r="B46" s="19" t="n"/>
      <c r="C46" s="19" t="n"/>
      <c r="D46" s="19" t="n"/>
      <c r="E46" s="19" t="n"/>
      <c r="F46" s="20" t="n"/>
      <c r="G46" s="21" t="n"/>
      <c r="H46" s="21" t="n"/>
      <c r="I46" s="24">
        <f>IF(OR(NOT(ISNUMBER($A46)),$B46="",NOT(ISNUMBER($F46)),$G46="",$H46=""),"",IF($H46="Cancelada",0,IF(Premissas!$E$5&lt;&gt;"Sim",0,IF($G46="Percentual fixo",$F46*N(Premissas!$D$5),IFERROR($F46*IF($G46="Igualitário",1,IF($G46="Participantes",N(Premissas!$B$5),IF($G46="Uso (horas)",N(Premissas!$C$5),0)))/IF($G46="Igualitário",COUNTIF(Premissas!$E$5:$E$8,"Sim"),IF($G46="Participantes",SUMIF(Premissas!$E$5:$E$8,"Sim",Premissas!$B$5:$B$8),IF($G46="Uso (horas)",SUMIF(Premissas!$E$5:$E$8,"Sim",Premissas!$C$5:$C$8),0))),0)))))</f>
        <v/>
      </c>
      <c r="J46" s="24">
        <f>IF(OR(NOT(ISNUMBER($A46)),$B46="",NOT(ISNUMBER($F46)),$G46="",$H46=""),"",IF($H46="Cancelada",0,IF(Premissas!$E$6&lt;&gt;"Sim",0,IF($G46="Percentual fixo",$F46*N(Premissas!$D$6),IFERROR($F46*IF($G46="Igualitário",1,IF($G46="Participantes",N(Premissas!$B$6),IF($G46="Uso (horas)",N(Premissas!$C$6),0)))/IF($G46="Igualitário",COUNTIF(Premissas!$E$5:$E$8,"Sim"),IF($G46="Participantes",SUMIF(Premissas!$E$5:$E$8,"Sim",Premissas!$B$5:$B$8),IF($G46="Uso (horas)",SUMIF(Premissas!$E$5:$E$8,"Sim",Premissas!$C$5:$C$8),0))),0)))))</f>
        <v/>
      </c>
      <c r="K46" s="24">
        <f>IF(OR(NOT(ISNUMBER($A46)),$B46="",NOT(ISNUMBER($F46)),$G46="",$H46=""),"",IF($H46="Cancelada",0,IF(Premissas!$E$7&lt;&gt;"Sim",0,IF($G46="Percentual fixo",$F46*N(Premissas!$D$7),IFERROR($F46*IF($G46="Igualitário",1,IF($G46="Participantes",N(Premissas!$B$7),IF($G46="Uso (horas)",N(Premissas!$C$7),0)))/IF($G46="Igualitário",COUNTIF(Premissas!$E$5:$E$8,"Sim"),IF($G46="Participantes",SUMIF(Premissas!$E$5:$E$8,"Sim",Premissas!$B$5:$B$8),IF($G46="Uso (horas)",SUMIF(Premissas!$E$5:$E$8,"Sim",Premissas!$C$5:$C$8),0))),0)))))</f>
        <v/>
      </c>
      <c r="L46" s="24">
        <f>IF(OR(NOT(ISNUMBER($A46)),$B46="",NOT(ISNUMBER($F46)),$G46="",$H46=""),"",IF($H46="Cancelada",0,IF(Premissas!$E$8&lt;&gt;"Sim",0,IF($G46="Percentual fixo",$F46*N(Premissas!$D$8),IFERROR($F46*IF($G46="Igualitário",1,IF($G46="Participantes",N(Premissas!$B$8),IF($G46="Uso (horas)",N(Premissas!$C$8),0)))/IF($G46="Igualitário",COUNTIF(Premissas!$E$5:$E$8,"Sim"),IF($G46="Participantes",SUMIF(Premissas!$E$5:$E$8,"Sim",Premissas!$B$5:$B$8),IF($G46="Uso (horas)",SUMIF(Premissas!$E$5:$E$8,"Sim",Premissas!$C$5:$C$8),0))),0)))))</f>
        <v/>
      </c>
      <c r="M46" s="24">
        <f>IF(OR(NOT(ISNUMBER($A46)),$B46="",NOT(ISNUMBER($F46)),$G46="",$H46=""),"",IF($H46="Cancelada",0,$F46-SUM($I46:$L46)))</f>
        <v/>
      </c>
      <c r="N46" s="25">
        <f>IF($M46="","",IF($H46="Cancelada","Cancelada",IF(ABS($M46)&lt;=N(Premissas!$B$14),"OK","Conferir")))</f>
        <v/>
      </c>
    </row>
    <row r="47">
      <c r="A47" s="18" t="n"/>
      <c r="B47" s="19" t="n"/>
      <c r="C47" s="19" t="n"/>
      <c r="D47" s="19" t="n"/>
      <c r="E47" s="19" t="n"/>
      <c r="F47" s="20" t="n"/>
      <c r="G47" s="21" t="n"/>
      <c r="H47" s="21" t="n"/>
      <c r="I47" s="22">
        <f>IF(OR(NOT(ISNUMBER($A47)),$B47="",NOT(ISNUMBER($F47)),$G47="",$H47=""),"",IF($H47="Cancelada",0,IF(Premissas!$E$5&lt;&gt;"Sim",0,IF($G47="Percentual fixo",$F47*N(Premissas!$D$5),IFERROR($F47*IF($G47="Igualitário",1,IF($G47="Participantes",N(Premissas!$B$5),IF($G47="Uso (horas)",N(Premissas!$C$5),0)))/IF($G47="Igualitário",COUNTIF(Premissas!$E$5:$E$8,"Sim"),IF($G47="Participantes",SUMIF(Premissas!$E$5:$E$8,"Sim",Premissas!$B$5:$B$8),IF($G47="Uso (horas)",SUMIF(Premissas!$E$5:$E$8,"Sim",Premissas!$C$5:$C$8),0))),0)))))</f>
        <v/>
      </c>
      <c r="J47" s="22">
        <f>IF(OR(NOT(ISNUMBER($A47)),$B47="",NOT(ISNUMBER($F47)),$G47="",$H47=""),"",IF($H47="Cancelada",0,IF(Premissas!$E$6&lt;&gt;"Sim",0,IF($G47="Percentual fixo",$F47*N(Premissas!$D$6),IFERROR($F47*IF($G47="Igualitário",1,IF($G47="Participantes",N(Premissas!$B$6),IF($G47="Uso (horas)",N(Premissas!$C$6),0)))/IF($G47="Igualitário",COUNTIF(Premissas!$E$5:$E$8,"Sim"),IF($G47="Participantes",SUMIF(Premissas!$E$5:$E$8,"Sim",Premissas!$B$5:$B$8),IF($G47="Uso (horas)",SUMIF(Premissas!$E$5:$E$8,"Sim",Premissas!$C$5:$C$8),0))),0)))))</f>
        <v/>
      </c>
      <c r="K47" s="22">
        <f>IF(OR(NOT(ISNUMBER($A47)),$B47="",NOT(ISNUMBER($F47)),$G47="",$H47=""),"",IF($H47="Cancelada",0,IF(Premissas!$E$7&lt;&gt;"Sim",0,IF($G47="Percentual fixo",$F47*N(Premissas!$D$7),IFERROR($F47*IF($G47="Igualitário",1,IF($G47="Participantes",N(Premissas!$B$7),IF($G47="Uso (horas)",N(Premissas!$C$7),0)))/IF($G47="Igualitário",COUNTIF(Premissas!$E$5:$E$8,"Sim"),IF($G47="Participantes",SUMIF(Premissas!$E$5:$E$8,"Sim",Premissas!$B$5:$B$8),IF($G47="Uso (horas)",SUMIF(Premissas!$E$5:$E$8,"Sim",Premissas!$C$5:$C$8),0))),0)))))</f>
        <v/>
      </c>
      <c r="L47" s="22">
        <f>IF(OR(NOT(ISNUMBER($A47)),$B47="",NOT(ISNUMBER($F47)),$G47="",$H47=""),"",IF($H47="Cancelada",0,IF(Premissas!$E$8&lt;&gt;"Sim",0,IF($G47="Percentual fixo",$F47*N(Premissas!$D$8),IFERROR($F47*IF($G47="Igualitário",1,IF($G47="Participantes",N(Premissas!$B$8),IF($G47="Uso (horas)",N(Premissas!$C$8),0)))/IF($G47="Igualitário",COUNTIF(Premissas!$E$5:$E$8,"Sim"),IF($G47="Participantes",SUMIF(Premissas!$E$5:$E$8,"Sim",Premissas!$B$5:$B$8),IF($G47="Uso (horas)",SUMIF(Premissas!$E$5:$E$8,"Sim",Premissas!$C$5:$C$8),0))),0)))))</f>
        <v/>
      </c>
      <c r="M47" s="22">
        <f>IF(OR(NOT(ISNUMBER($A47)),$B47="",NOT(ISNUMBER($F47)),$G47="",$H47=""),"",IF($H47="Cancelada",0,$F47-SUM($I47:$L47)))</f>
        <v/>
      </c>
      <c r="N47" s="23">
        <f>IF($M47="","",IF($H47="Cancelada","Cancelada",IF(ABS($M47)&lt;=N(Premissas!$B$14),"OK","Conferir")))</f>
        <v/>
      </c>
    </row>
    <row r="48">
      <c r="A48" s="18" t="n"/>
      <c r="B48" s="19" t="n"/>
      <c r="C48" s="19" t="n"/>
      <c r="D48" s="19" t="n"/>
      <c r="E48" s="19" t="n"/>
      <c r="F48" s="20" t="n"/>
      <c r="G48" s="21" t="n"/>
      <c r="H48" s="21" t="n"/>
      <c r="I48" s="24">
        <f>IF(OR(NOT(ISNUMBER($A48)),$B48="",NOT(ISNUMBER($F48)),$G48="",$H48=""),"",IF($H48="Cancelada",0,IF(Premissas!$E$5&lt;&gt;"Sim",0,IF($G48="Percentual fixo",$F48*N(Premissas!$D$5),IFERROR($F48*IF($G48="Igualitário",1,IF($G48="Participantes",N(Premissas!$B$5),IF($G48="Uso (horas)",N(Premissas!$C$5),0)))/IF($G48="Igualitário",COUNTIF(Premissas!$E$5:$E$8,"Sim"),IF($G48="Participantes",SUMIF(Premissas!$E$5:$E$8,"Sim",Premissas!$B$5:$B$8),IF($G48="Uso (horas)",SUMIF(Premissas!$E$5:$E$8,"Sim",Premissas!$C$5:$C$8),0))),0)))))</f>
        <v/>
      </c>
      <c r="J48" s="24">
        <f>IF(OR(NOT(ISNUMBER($A48)),$B48="",NOT(ISNUMBER($F48)),$G48="",$H48=""),"",IF($H48="Cancelada",0,IF(Premissas!$E$6&lt;&gt;"Sim",0,IF($G48="Percentual fixo",$F48*N(Premissas!$D$6),IFERROR($F48*IF($G48="Igualitário",1,IF($G48="Participantes",N(Premissas!$B$6),IF($G48="Uso (horas)",N(Premissas!$C$6),0)))/IF($G48="Igualitário",COUNTIF(Premissas!$E$5:$E$8,"Sim"),IF($G48="Participantes",SUMIF(Premissas!$E$5:$E$8,"Sim",Premissas!$B$5:$B$8),IF($G48="Uso (horas)",SUMIF(Premissas!$E$5:$E$8,"Sim",Premissas!$C$5:$C$8),0))),0)))))</f>
        <v/>
      </c>
      <c r="K48" s="24">
        <f>IF(OR(NOT(ISNUMBER($A48)),$B48="",NOT(ISNUMBER($F48)),$G48="",$H48=""),"",IF($H48="Cancelada",0,IF(Premissas!$E$7&lt;&gt;"Sim",0,IF($G48="Percentual fixo",$F48*N(Premissas!$D$7),IFERROR($F48*IF($G48="Igualitário",1,IF($G48="Participantes",N(Premissas!$B$7),IF($G48="Uso (horas)",N(Premissas!$C$7),0)))/IF($G48="Igualitário",COUNTIF(Premissas!$E$5:$E$8,"Sim"),IF($G48="Participantes",SUMIF(Premissas!$E$5:$E$8,"Sim",Premissas!$B$5:$B$8),IF($G48="Uso (horas)",SUMIF(Premissas!$E$5:$E$8,"Sim",Premissas!$C$5:$C$8),0))),0)))))</f>
        <v/>
      </c>
      <c r="L48" s="24">
        <f>IF(OR(NOT(ISNUMBER($A48)),$B48="",NOT(ISNUMBER($F48)),$G48="",$H48=""),"",IF($H48="Cancelada",0,IF(Premissas!$E$8&lt;&gt;"Sim",0,IF($G48="Percentual fixo",$F48*N(Premissas!$D$8),IFERROR($F48*IF($G48="Igualitário",1,IF($G48="Participantes",N(Premissas!$B$8),IF($G48="Uso (horas)",N(Premissas!$C$8),0)))/IF($G48="Igualitário",COUNTIF(Premissas!$E$5:$E$8,"Sim"),IF($G48="Participantes",SUMIF(Premissas!$E$5:$E$8,"Sim",Premissas!$B$5:$B$8),IF($G48="Uso (horas)",SUMIF(Premissas!$E$5:$E$8,"Sim",Premissas!$C$5:$C$8),0))),0)))))</f>
        <v/>
      </c>
      <c r="M48" s="24">
        <f>IF(OR(NOT(ISNUMBER($A48)),$B48="",NOT(ISNUMBER($F48)),$G48="",$H48=""),"",IF($H48="Cancelada",0,$F48-SUM($I48:$L48)))</f>
        <v/>
      </c>
      <c r="N48" s="25">
        <f>IF($M48="","",IF($H48="Cancelada","Cancelada",IF(ABS($M48)&lt;=N(Premissas!$B$14),"OK","Conferir")))</f>
        <v/>
      </c>
    </row>
    <row r="49">
      <c r="A49" s="18" t="n"/>
      <c r="B49" s="19" t="n"/>
      <c r="C49" s="19" t="n"/>
      <c r="D49" s="19" t="n"/>
      <c r="E49" s="19" t="n"/>
      <c r="F49" s="20" t="n"/>
      <c r="G49" s="21" t="n"/>
      <c r="H49" s="21" t="n"/>
      <c r="I49" s="22">
        <f>IF(OR(NOT(ISNUMBER($A49)),$B49="",NOT(ISNUMBER($F49)),$G49="",$H49=""),"",IF($H49="Cancelada",0,IF(Premissas!$E$5&lt;&gt;"Sim",0,IF($G49="Percentual fixo",$F49*N(Premissas!$D$5),IFERROR($F49*IF($G49="Igualitário",1,IF($G49="Participantes",N(Premissas!$B$5),IF($G49="Uso (horas)",N(Premissas!$C$5),0)))/IF($G49="Igualitário",COUNTIF(Premissas!$E$5:$E$8,"Sim"),IF($G49="Participantes",SUMIF(Premissas!$E$5:$E$8,"Sim",Premissas!$B$5:$B$8),IF($G49="Uso (horas)",SUMIF(Premissas!$E$5:$E$8,"Sim",Premissas!$C$5:$C$8),0))),0)))))</f>
        <v/>
      </c>
      <c r="J49" s="22">
        <f>IF(OR(NOT(ISNUMBER($A49)),$B49="",NOT(ISNUMBER($F49)),$G49="",$H49=""),"",IF($H49="Cancelada",0,IF(Premissas!$E$6&lt;&gt;"Sim",0,IF($G49="Percentual fixo",$F49*N(Premissas!$D$6),IFERROR($F49*IF($G49="Igualitário",1,IF($G49="Participantes",N(Premissas!$B$6),IF($G49="Uso (horas)",N(Premissas!$C$6),0)))/IF($G49="Igualitário",COUNTIF(Premissas!$E$5:$E$8,"Sim"),IF($G49="Participantes",SUMIF(Premissas!$E$5:$E$8,"Sim",Premissas!$B$5:$B$8),IF($G49="Uso (horas)",SUMIF(Premissas!$E$5:$E$8,"Sim",Premissas!$C$5:$C$8),0))),0)))))</f>
        <v/>
      </c>
      <c r="K49" s="22">
        <f>IF(OR(NOT(ISNUMBER($A49)),$B49="",NOT(ISNUMBER($F49)),$G49="",$H49=""),"",IF($H49="Cancelada",0,IF(Premissas!$E$7&lt;&gt;"Sim",0,IF($G49="Percentual fixo",$F49*N(Premissas!$D$7),IFERROR($F49*IF($G49="Igualitário",1,IF($G49="Participantes",N(Premissas!$B$7),IF($G49="Uso (horas)",N(Premissas!$C$7),0)))/IF($G49="Igualitário",COUNTIF(Premissas!$E$5:$E$8,"Sim"),IF($G49="Participantes",SUMIF(Premissas!$E$5:$E$8,"Sim",Premissas!$B$5:$B$8),IF($G49="Uso (horas)",SUMIF(Premissas!$E$5:$E$8,"Sim",Premissas!$C$5:$C$8),0))),0)))))</f>
        <v/>
      </c>
      <c r="L49" s="22">
        <f>IF(OR(NOT(ISNUMBER($A49)),$B49="",NOT(ISNUMBER($F49)),$G49="",$H49=""),"",IF($H49="Cancelada",0,IF(Premissas!$E$8&lt;&gt;"Sim",0,IF($G49="Percentual fixo",$F49*N(Premissas!$D$8),IFERROR($F49*IF($G49="Igualitário",1,IF($G49="Participantes",N(Premissas!$B$8),IF($G49="Uso (horas)",N(Premissas!$C$8),0)))/IF($G49="Igualitário",COUNTIF(Premissas!$E$5:$E$8,"Sim"),IF($G49="Participantes",SUMIF(Premissas!$E$5:$E$8,"Sim",Premissas!$B$5:$B$8),IF($G49="Uso (horas)",SUMIF(Premissas!$E$5:$E$8,"Sim",Premissas!$C$5:$C$8),0))),0)))))</f>
        <v/>
      </c>
      <c r="M49" s="22">
        <f>IF(OR(NOT(ISNUMBER($A49)),$B49="",NOT(ISNUMBER($F49)),$G49="",$H49=""),"",IF($H49="Cancelada",0,$F49-SUM($I49:$L49)))</f>
        <v/>
      </c>
      <c r="N49" s="23">
        <f>IF($M49="","",IF($H49="Cancelada","Cancelada",IF(ABS($M49)&lt;=N(Premissas!$B$14),"OK","Conferir")))</f>
        <v/>
      </c>
    </row>
    <row r="50">
      <c r="A50" s="18" t="n"/>
      <c r="B50" s="19" t="n"/>
      <c r="C50" s="19" t="n"/>
      <c r="D50" s="19" t="n"/>
      <c r="E50" s="19" t="n"/>
      <c r="F50" s="20" t="n"/>
      <c r="G50" s="21" t="n"/>
      <c r="H50" s="21" t="n"/>
      <c r="I50" s="24">
        <f>IF(OR(NOT(ISNUMBER($A50)),$B50="",NOT(ISNUMBER($F50)),$G50="",$H50=""),"",IF($H50="Cancelada",0,IF(Premissas!$E$5&lt;&gt;"Sim",0,IF($G50="Percentual fixo",$F50*N(Premissas!$D$5),IFERROR($F50*IF($G50="Igualitário",1,IF($G50="Participantes",N(Premissas!$B$5),IF($G50="Uso (horas)",N(Premissas!$C$5),0)))/IF($G50="Igualitário",COUNTIF(Premissas!$E$5:$E$8,"Sim"),IF($G50="Participantes",SUMIF(Premissas!$E$5:$E$8,"Sim",Premissas!$B$5:$B$8),IF($G50="Uso (horas)",SUMIF(Premissas!$E$5:$E$8,"Sim",Premissas!$C$5:$C$8),0))),0)))))</f>
        <v/>
      </c>
      <c r="J50" s="24">
        <f>IF(OR(NOT(ISNUMBER($A50)),$B50="",NOT(ISNUMBER($F50)),$G50="",$H50=""),"",IF($H50="Cancelada",0,IF(Premissas!$E$6&lt;&gt;"Sim",0,IF($G50="Percentual fixo",$F50*N(Premissas!$D$6),IFERROR($F50*IF($G50="Igualitário",1,IF($G50="Participantes",N(Premissas!$B$6),IF($G50="Uso (horas)",N(Premissas!$C$6),0)))/IF($G50="Igualitário",COUNTIF(Premissas!$E$5:$E$8,"Sim"),IF($G50="Participantes",SUMIF(Premissas!$E$5:$E$8,"Sim",Premissas!$B$5:$B$8),IF($G50="Uso (horas)",SUMIF(Premissas!$E$5:$E$8,"Sim",Premissas!$C$5:$C$8),0))),0)))))</f>
        <v/>
      </c>
      <c r="K50" s="24">
        <f>IF(OR(NOT(ISNUMBER($A50)),$B50="",NOT(ISNUMBER($F50)),$G50="",$H50=""),"",IF($H50="Cancelada",0,IF(Premissas!$E$7&lt;&gt;"Sim",0,IF($G50="Percentual fixo",$F50*N(Premissas!$D$7),IFERROR($F50*IF($G50="Igualitário",1,IF($G50="Participantes",N(Premissas!$B$7),IF($G50="Uso (horas)",N(Premissas!$C$7),0)))/IF($G50="Igualitário",COUNTIF(Premissas!$E$5:$E$8,"Sim"),IF($G50="Participantes",SUMIF(Premissas!$E$5:$E$8,"Sim",Premissas!$B$5:$B$8),IF($G50="Uso (horas)",SUMIF(Premissas!$E$5:$E$8,"Sim",Premissas!$C$5:$C$8),0))),0)))))</f>
        <v/>
      </c>
      <c r="L50" s="24">
        <f>IF(OR(NOT(ISNUMBER($A50)),$B50="",NOT(ISNUMBER($F50)),$G50="",$H50=""),"",IF($H50="Cancelada",0,IF(Premissas!$E$8&lt;&gt;"Sim",0,IF($G50="Percentual fixo",$F50*N(Premissas!$D$8),IFERROR($F50*IF($G50="Igualitário",1,IF($G50="Participantes",N(Premissas!$B$8),IF($G50="Uso (horas)",N(Premissas!$C$8),0)))/IF($G50="Igualitário",COUNTIF(Premissas!$E$5:$E$8,"Sim"),IF($G50="Participantes",SUMIF(Premissas!$E$5:$E$8,"Sim",Premissas!$B$5:$B$8),IF($G50="Uso (horas)",SUMIF(Premissas!$E$5:$E$8,"Sim",Premissas!$C$5:$C$8),0))),0)))))</f>
        <v/>
      </c>
      <c r="M50" s="24">
        <f>IF(OR(NOT(ISNUMBER($A50)),$B50="",NOT(ISNUMBER($F50)),$G50="",$H50=""),"",IF($H50="Cancelada",0,$F50-SUM($I50:$L50)))</f>
        <v/>
      </c>
      <c r="N50" s="25">
        <f>IF($M50="","",IF($H50="Cancelada","Cancelada",IF(ABS($M50)&lt;=N(Premissas!$B$14),"OK","Conferir")))</f>
        <v/>
      </c>
    </row>
    <row r="51">
      <c r="A51" s="18" t="n"/>
      <c r="B51" s="19" t="n"/>
      <c r="C51" s="19" t="n"/>
      <c r="D51" s="19" t="n"/>
      <c r="E51" s="19" t="n"/>
      <c r="F51" s="20" t="n"/>
      <c r="G51" s="21" t="n"/>
      <c r="H51" s="21" t="n"/>
      <c r="I51" s="22">
        <f>IF(OR(NOT(ISNUMBER($A51)),$B51="",NOT(ISNUMBER($F51)),$G51="",$H51=""),"",IF($H51="Cancelada",0,IF(Premissas!$E$5&lt;&gt;"Sim",0,IF($G51="Percentual fixo",$F51*N(Premissas!$D$5),IFERROR($F51*IF($G51="Igualitário",1,IF($G51="Participantes",N(Premissas!$B$5),IF($G51="Uso (horas)",N(Premissas!$C$5),0)))/IF($G51="Igualitário",COUNTIF(Premissas!$E$5:$E$8,"Sim"),IF($G51="Participantes",SUMIF(Premissas!$E$5:$E$8,"Sim",Premissas!$B$5:$B$8),IF($G51="Uso (horas)",SUMIF(Premissas!$E$5:$E$8,"Sim",Premissas!$C$5:$C$8),0))),0)))))</f>
        <v/>
      </c>
      <c r="J51" s="22">
        <f>IF(OR(NOT(ISNUMBER($A51)),$B51="",NOT(ISNUMBER($F51)),$G51="",$H51=""),"",IF($H51="Cancelada",0,IF(Premissas!$E$6&lt;&gt;"Sim",0,IF($G51="Percentual fixo",$F51*N(Premissas!$D$6),IFERROR($F51*IF($G51="Igualitário",1,IF($G51="Participantes",N(Premissas!$B$6),IF($G51="Uso (horas)",N(Premissas!$C$6),0)))/IF($G51="Igualitário",COUNTIF(Premissas!$E$5:$E$8,"Sim"),IF($G51="Participantes",SUMIF(Premissas!$E$5:$E$8,"Sim",Premissas!$B$5:$B$8),IF($G51="Uso (horas)",SUMIF(Premissas!$E$5:$E$8,"Sim",Premissas!$C$5:$C$8),0))),0)))))</f>
        <v/>
      </c>
      <c r="K51" s="22">
        <f>IF(OR(NOT(ISNUMBER($A51)),$B51="",NOT(ISNUMBER($F51)),$G51="",$H51=""),"",IF($H51="Cancelada",0,IF(Premissas!$E$7&lt;&gt;"Sim",0,IF($G51="Percentual fixo",$F51*N(Premissas!$D$7),IFERROR($F51*IF($G51="Igualitário",1,IF($G51="Participantes",N(Premissas!$B$7),IF($G51="Uso (horas)",N(Premissas!$C$7),0)))/IF($G51="Igualitário",COUNTIF(Premissas!$E$5:$E$8,"Sim"),IF($G51="Participantes",SUMIF(Premissas!$E$5:$E$8,"Sim",Premissas!$B$5:$B$8),IF($G51="Uso (horas)",SUMIF(Premissas!$E$5:$E$8,"Sim",Premissas!$C$5:$C$8),0))),0)))))</f>
        <v/>
      </c>
      <c r="L51" s="22">
        <f>IF(OR(NOT(ISNUMBER($A51)),$B51="",NOT(ISNUMBER($F51)),$G51="",$H51=""),"",IF($H51="Cancelada",0,IF(Premissas!$E$8&lt;&gt;"Sim",0,IF($G51="Percentual fixo",$F51*N(Premissas!$D$8),IFERROR($F51*IF($G51="Igualitário",1,IF($G51="Participantes",N(Premissas!$B$8),IF($G51="Uso (horas)",N(Premissas!$C$8),0)))/IF($G51="Igualitário",COUNTIF(Premissas!$E$5:$E$8,"Sim"),IF($G51="Participantes",SUMIF(Premissas!$E$5:$E$8,"Sim",Premissas!$B$5:$B$8),IF($G51="Uso (horas)",SUMIF(Premissas!$E$5:$E$8,"Sim",Premissas!$C$5:$C$8),0))),0)))))</f>
        <v/>
      </c>
      <c r="M51" s="22">
        <f>IF(OR(NOT(ISNUMBER($A51)),$B51="",NOT(ISNUMBER($F51)),$G51="",$H51=""),"",IF($H51="Cancelada",0,$F51-SUM($I51:$L51)))</f>
        <v/>
      </c>
      <c r="N51" s="23">
        <f>IF($M51="","",IF($H51="Cancelada","Cancelada",IF(ABS($M51)&lt;=N(Premissas!$B$14),"OK","Conferir")))</f>
        <v/>
      </c>
    </row>
    <row r="52">
      <c r="A52" s="18" t="n"/>
      <c r="B52" s="19" t="n"/>
      <c r="C52" s="19" t="n"/>
      <c r="D52" s="19" t="n"/>
      <c r="E52" s="19" t="n"/>
      <c r="F52" s="20" t="n"/>
      <c r="G52" s="21" t="n"/>
      <c r="H52" s="21" t="n"/>
      <c r="I52" s="24">
        <f>IF(OR(NOT(ISNUMBER($A52)),$B52="",NOT(ISNUMBER($F52)),$G52="",$H52=""),"",IF($H52="Cancelada",0,IF(Premissas!$E$5&lt;&gt;"Sim",0,IF($G52="Percentual fixo",$F52*N(Premissas!$D$5),IFERROR($F52*IF($G52="Igualitário",1,IF($G52="Participantes",N(Premissas!$B$5),IF($G52="Uso (horas)",N(Premissas!$C$5),0)))/IF($G52="Igualitário",COUNTIF(Premissas!$E$5:$E$8,"Sim"),IF($G52="Participantes",SUMIF(Premissas!$E$5:$E$8,"Sim",Premissas!$B$5:$B$8),IF($G52="Uso (horas)",SUMIF(Premissas!$E$5:$E$8,"Sim",Premissas!$C$5:$C$8),0))),0)))))</f>
        <v/>
      </c>
      <c r="J52" s="24">
        <f>IF(OR(NOT(ISNUMBER($A52)),$B52="",NOT(ISNUMBER($F52)),$G52="",$H52=""),"",IF($H52="Cancelada",0,IF(Premissas!$E$6&lt;&gt;"Sim",0,IF($G52="Percentual fixo",$F52*N(Premissas!$D$6),IFERROR($F52*IF($G52="Igualitário",1,IF($G52="Participantes",N(Premissas!$B$6),IF($G52="Uso (horas)",N(Premissas!$C$6),0)))/IF($G52="Igualitário",COUNTIF(Premissas!$E$5:$E$8,"Sim"),IF($G52="Participantes",SUMIF(Premissas!$E$5:$E$8,"Sim",Premissas!$B$5:$B$8),IF($G52="Uso (horas)",SUMIF(Premissas!$E$5:$E$8,"Sim",Premissas!$C$5:$C$8),0))),0)))))</f>
        <v/>
      </c>
      <c r="K52" s="24">
        <f>IF(OR(NOT(ISNUMBER($A52)),$B52="",NOT(ISNUMBER($F52)),$G52="",$H52=""),"",IF($H52="Cancelada",0,IF(Premissas!$E$7&lt;&gt;"Sim",0,IF($G52="Percentual fixo",$F52*N(Premissas!$D$7),IFERROR($F52*IF($G52="Igualitário",1,IF($G52="Participantes",N(Premissas!$B$7),IF($G52="Uso (horas)",N(Premissas!$C$7),0)))/IF($G52="Igualitário",COUNTIF(Premissas!$E$5:$E$8,"Sim"),IF($G52="Participantes",SUMIF(Premissas!$E$5:$E$8,"Sim",Premissas!$B$5:$B$8),IF($G52="Uso (horas)",SUMIF(Premissas!$E$5:$E$8,"Sim",Premissas!$C$5:$C$8),0))),0)))))</f>
        <v/>
      </c>
      <c r="L52" s="24">
        <f>IF(OR(NOT(ISNUMBER($A52)),$B52="",NOT(ISNUMBER($F52)),$G52="",$H52=""),"",IF($H52="Cancelada",0,IF(Premissas!$E$8&lt;&gt;"Sim",0,IF($G52="Percentual fixo",$F52*N(Premissas!$D$8),IFERROR($F52*IF($G52="Igualitário",1,IF($G52="Participantes",N(Premissas!$B$8),IF($G52="Uso (horas)",N(Premissas!$C$8),0)))/IF($G52="Igualitário",COUNTIF(Premissas!$E$5:$E$8,"Sim"),IF($G52="Participantes",SUMIF(Premissas!$E$5:$E$8,"Sim",Premissas!$B$5:$B$8),IF($G52="Uso (horas)",SUMIF(Premissas!$E$5:$E$8,"Sim",Premissas!$C$5:$C$8),0))),0)))))</f>
        <v/>
      </c>
      <c r="M52" s="24">
        <f>IF(OR(NOT(ISNUMBER($A52)),$B52="",NOT(ISNUMBER($F52)),$G52="",$H52=""),"",IF($H52="Cancelada",0,$F52-SUM($I52:$L52)))</f>
        <v/>
      </c>
      <c r="N52" s="25">
        <f>IF($M52="","",IF($H52="Cancelada","Cancelada",IF(ABS($M52)&lt;=N(Premissas!$B$14),"OK","Conferir")))</f>
        <v/>
      </c>
    </row>
    <row r="53">
      <c r="A53" s="18" t="n"/>
      <c r="B53" s="19" t="n"/>
      <c r="C53" s="19" t="n"/>
      <c r="D53" s="19" t="n"/>
      <c r="E53" s="19" t="n"/>
      <c r="F53" s="20" t="n"/>
      <c r="G53" s="21" t="n"/>
      <c r="H53" s="21" t="n"/>
      <c r="I53" s="22">
        <f>IF(OR(NOT(ISNUMBER($A53)),$B53="",NOT(ISNUMBER($F53)),$G53="",$H53=""),"",IF($H53="Cancelada",0,IF(Premissas!$E$5&lt;&gt;"Sim",0,IF($G53="Percentual fixo",$F53*N(Premissas!$D$5),IFERROR($F53*IF($G53="Igualitário",1,IF($G53="Participantes",N(Premissas!$B$5),IF($G53="Uso (horas)",N(Premissas!$C$5),0)))/IF($G53="Igualitário",COUNTIF(Premissas!$E$5:$E$8,"Sim"),IF($G53="Participantes",SUMIF(Premissas!$E$5:$E$8,"Sim",Premissas!$B$5:$B$8),IF($G53="Uso (horas)",SUMIF(Premissas!$E$5:$E$8,"Sim",Premissas!$C$5:$C$8),0))),0)))))</f>
        <v/>
      </c>
      <c r="J53" s="22">
        <f>IF(OR(NOT(ISNUMBER($A53)),$B53="",NOT(ISNUMBER($F53)),$G53="",$H53=""),"",IF($H53="Cancelada",0,IF(Premissas!$E$6&lt;&gt;"Sim",0,IF($G53="Percentual fixo",$F53*N(Premissas!$D$6),IFERROR($F53*IF($G53="Igualitário",1,IF($G53="Participantes",N(Premissas!$B$6),IF($G53="Uso (horas)",N(Premissas!$C$6),0)))/IF($G53="Igualitário",COUNTIF(Premissas!$E$5:$E$8,"Sim"),IF($G53="Participantes",SUMIF(Premissas!$E$5:$E$8,"Sim",Premissas!$B$5:$B$8),IF($G53="Uso (horas)",SUMIF(Premissas!$E$5:$E$8,"Sim",Premissas!$C$5:$C$8),0))),0)))))</f>
        <v/>
      </c>
      <c r="K53" s="22">
        <f>IF(OR(NOT(ISNUMBER($A53)),$B53="",NOT(ISNUMBER($F53)),$G53="",$H53=""),"",IF($H53="Cancelada",0,IF(Premissas!$E$7&lt;&gt;"Sim",0,IF($G53="Percentual fixo",$F53*N(Premissas!$D$7),IFERROR($F53*IF($G53="Igualitário",1,IF($G53="Participantes",N(Premissas!$B$7),IF($G53="Uso (horas)",N(Premissas!$C$7),0)))/IF($G53="Igualitário",COUNTIF(Premissas!$E$5:$E$8,"Sim"),IF($G53="Participantes",SUMIF(Premissas!$E$5:$E$8,"Sim",Premissas!$B$5:$B$8),IF($G53="Uso (horas)",SUMIF(Premissas!$E$5:$E$8,"Sim",Premissas!$C$5:$C$8),0))),0)))))</f>
        <v/>
      </c>
      <c r="L53" s="22">
        <f>IF(OR(NOT(ISNUMBER($A53)),$B53="",NOT(ISNUMBER($F53)),$G53="",$H53=""),"",IF($H53="Cancelada",0,IF(Premissas!$E$8&lt;&gt;"Sim",0,IF($G53="Percentual fixo",$F53*N(Premissas!$D$8),IFERROR($F53*IF($G53="Igualitário",1,IF($G53="Participantes",N(Premissas!$B$8),IF($G53="Uso (horas)",N(Premissas!$C$8),0)))/IF($G53="Igualitário",COUNTIF(Premissas!$E$5:$E$8,"Sim"),IF($G53="Participantes",SUMIF(Premissas!$E$5:$E$8,"Sim",Premissas!$B$5:$B$8),IF($G53="Uso (horas)",SUMIF(Premissas!$E$5:$E$8,"Sim",Premissas!$C$5:$C$8),0))),0)))))</f>
        <v/>
      </c>
      <c r="M53" s="22">
        <f>IF(OR(NOT(ISNUMBER($A53)),$B53="",NOT(ISNUMBER($F53)),$G53="",$H53=""),"",IF($H53="Cancelada",0,$F53-SUM($I53:$L53)))</f>
        <v/>
      </c>
      <c r="N53" s="23">
        <f>IF($M53="","",IF($H53="Cancelada","Cancelada",IF(ABS($M53)&lt;=N(Premissas!$B$14),"OK","Conferir")))</f>
        <v/>
      </c>
    </row>
    <row r="54">
      <c r="A54" s="18" t="n"/>
      <c r="B54" s="19" t="n"/>
      <c r="C54" s="19" t="n"/>
      <c r="D54" s="19" t="n"/>
      <c r="E54" s="19" t="n"/>
      <c r="F54" s="20" t="n"/>
      <c r="G54" s="21" t="n"/>
      <c r="H54" s="21" t="n"/>
      <c r="I54" s="24">
        <f>IF(OR(NOT(ISNUMBER($A54)),$B54="",NOT(ISNUMBER($F54)),$G54="",$H54=""),"",IF($H54="Cancelada",0,IF(Premissas!$E$5&lt;&gt;"Sim",0,IF($G54="Percentual fixo",$F54*N(Premissas!$D$5),IFERROR($F54*IF($G54="Igualitário",1,IF($G54="Participantes",N(Premissas!$B$5),IF($G54="Uso (horas)",N(Premissas!$C$5),0)))/IF($G54="Igualitário",COUNTIF(Premissas!$E$5:$E$8,"Sim"),IF($G54="Participantes",SUMIF(Premissas!$E$5:$E$8,"Sim",Premissas!$B$5:$B$8),IF($G54="Uso (horas)",SUMIF(Premissas!$E$5:$E$8,"Sim",Premissas!$C$5:$C$8),0))),0)))))</f>
        <v/>
      </c>
      <c r="J54" s="24">
        <f>IF(OR(NOT(ISNUMBER($A54)),$B54="",NOT(ISNUMBER($F54)),$G54="",$H54=""),"",IF($H54="Cancelada",0,IF(Premissas!$E$6&lt;&gt;"Sim",0,IF($G54="Percentual fixo",$F54*N(Premissas!$D$6),IFERROR($F54*IF($G54="Igualitário",1,IF($G54="Participantes",N(Premissas!$B$6),IF($G54="Uso (horas)",N(Premissas!$C$6),0)))/IF($G54="Igualitário",COUNTIF(Premissas!$E$5:$E$8,"Sim"),IF($G54="Participantes",SUMIF(Premissas!$E$5:$E$8,"Sim",Premissas!$B$5:$B$8),IF($G54="Uso (horas)",SUMIF(Premissas!$E$5:$E$8,"Sim",Premissas!$C$5:$C$8),0))),0)))))</f>
        <v/>
      </c>
      <c r="K54" s="24">
        <f>IF(OR(NOT(ISNUMBER($A54)),$B54="",NOT(ISNUMBER($F54)),$G54="",$H54=""),"",IF($H54="Cancelada",0,IF(Premissas!$E$7&lt;&gt;"Sim",0,IF($G54="Percentual fixo",$F54*N(Premissas!$D$7),IFERROR($F54*IF($G54="Igualitário",1,IF($G54="Participantes",N(Premissas!$B$7),IF($G54="Uso (horas)",N(Premissas!$C$7),0)))/IF($G54="Igualitário",COUNTIF(Premissas!$E$5:$E$8,"Sim"),IF($G54="Participantes",SUMIF(Premissas!$E$5:$E$8,"Sim",Premissas!$B$5:$B$8),IF($G54="Uso (horas)",SUMIF(Premissas!$E$5:$E$8,"Sim",Premissas!$C$5:$C$8),0))),0)))))</f>
        <v/>
      </c>
      <c r="L54" s="24">
        <f>IF(OR(NOT(ISNUMBER($A54)),$B54="",NOT(ISNUMBER($F54)),$G54="",$H54=""),"",IF($H54="Cancelada",0,IF(Premissas!$E$8&lt;&gt;"Sim",0,IF($G54="Percentual fixo",$F54*N(Premissas!$D$8),IFERROR($F54*IF($G54="Igualitário",1,IF($G54="Participantes",N(Premissas!$B$8),IF($G54="Uso (horas)",N(Premissas!$C$8),0)))/IF($G54="Igualitário",COUNTIF(Premissas!$E$5:$E$8,"Sim"),IF($G54="Participantes",SUMIF(Premissas!$E$5:$E$8,"Sim",Premissas!$B$5:$B$8),IF($G54="Uso (horas)",SUMIF(Premissas!$E$5:$E$8,"Sim",Premissas!$C$5:$C$8),0))),0)))))</f>
        <v/>
      </c>
      <c r="M54" s="24">
        <f>IF(OR(NOT(ISNUMBER($A54)),$B54="",NOT(ISNUMBER($F54)),$G54="",$H54=""),"",IF($H54="Cancelada",0,$F54-SUM($I54:$L54)))</f>
        <v/>
      </c>
      <c r="N54" s="25">
        <f>IF($M54="","",IF($H54="Cancelada","Cancelada",IF(ABS($M54)&lt;=N(Premissas!$B$14),"OK","Conferir")))</f>
        <v/>
      </c>
    </row>
    <row r="55">
      <c r="A55" s="18" t="n"/>
      <c r="B55" s="19" t="n"/>
      <c r="C55" s="19" t="n"/>
      <c r="D55" s="19" t="n"/>
      <c r="E55" s="19" t="n"/>
      <c r="F55" s="20" t="n"/>
      <c r="G55" s="21" t="n"/>
      <c r="H55" s="21" t="n"/>
      <c r="I55" s="22">
        <f>IF(OR(NOT(ISNUMBER($A55)),$B55="",NOT(ISNUMBER($F55)),$G55="",$H55=""),"",IF($H55="Cancelada",0,IF(Premissas!$E$5&lt;&gt;"Sim",0,IF($G55="Percentual fixo",$F55*N(Premissas!$D$5),IFERROR($F55*IF($G55="Igualitário",1,IF($G55="Participantes",N(Premissas!$B$5),IF($G55="Uso (horas)",N(Premissas!$C$5),0)))/IF($G55="Igualitário",COUNTIF(Premissas!$E$5:$E$8,"Sim"),IF($G55="Participantes",SUMIF(Premissas!$E$5:$E$8,"Sim",Premissas!$B$5:$B$8),IF($G55="Uso (horas)",SUMIF(Premissas!$E$5:$E$8,"Sim",Premissas!$C$5:$C$8),0))),0)))))</f>
        <v/>
      </c>
      <c r="J55" s="22">
        <f>IF(OR(NOT(ISNUMBER($A55)),$B55="",NOT(ISNUMBER($F55)),$G55="",$H55=""),"",IF($H55="Cancelada",0,IF(Premissas!$E$6&lt;&gt;"Sim",0,IF($G55="Percentual fixo",$F55*N(Premissas!$D$6),IFERROR($F55*IF($G55="Igualitário",1,IF($G55="Participantes",N(Premissas!$B$6),IF($G55="Uso (horas)",N(Premissas!$C$6),0)))/IF($G55="Igualitário",COUNTIF(Premissas!$E$5:$E$8,"Sim"),IF($G55="Participantes",SUMIF(Premissas!$E$5:$E$8,"Sim",Premissas!$B$5:$B$8),IF($G55="Uso (horas)",SUMIF(Premissas!$E$5:$E$8,"Sim",Premissas!$C$5:$C$8),0))),0)))))</f>
        <v/>
      </c>
      <c r="K55" s="22">
        <f>IF(OR(NOT(ISNUMBER($A55)),$B55="",NOT(ISNUMBER($F55)),$G55="",$H55=""),"",IF($H55="Cancelada",0,IF(Premissas!$E$7&lt;&gt;"Sim",0,IF($G55="Percentual fixo",$F55*N(Premissas!$D$7),IFERROR($F55*IF($G55="Igualitário",1,IF($G55="Participantes",N(Premissas!$B$7),IF($G55="Uso (horas)",N(Premissas!$C$7),0)))/IF($G55="Igualitário",COUNTIF(Premissas!$E$5:$E$8,"Sim"),IF($G55="Participantes",SUMIF(Premissas!$E$5:$E$8,"Sim",Premissas!$B$5:$B$8),IF($G55="Uso (horas)",SUMIF(Premissas!$E$5:$E$8,"Sim",Premissas!$C$5:$C$8),0))),0)))))</f>
        <v/>
      </c>
      <c r="L55" s="22">
        <f>IF(OR(NOT(ISNUMBER($A55)),$B55="",NOT(ISNUMBER($F55)),$G55="",$H55=""),"",IF($H55="Cancelada",0,IF(Premissas!$E$8&lt;&gt;"Sim",0,IF($G55="Percentual fixo",$F55*N(Premissas!$D$8),IFERROR($F55*IF($G55="Igualitário",1,IF($G55="Participantes",N(Premissas!$B$8),IF($G55="Uso (horas)",N(Premissas!$C$8),0)))/IF($G55="Igualitário",COUNTIF(Premissas!$E$5:$E$8,"Sim"),IF($G55="Participantes",SUMIF(Premissas!$E$5:$E$8,"Sim",Premissas!$B$5:$B$8),IF($G55="Uso (horas)",SUMIF(Premissas!$E$5:$E$8,"Sim",Premissas!$C$5:$C$8),0))),0)))))</f>
        <v/>
      </c>
      <c r="M55" s="22">
        <f>IF(OR(NOT(ISNUMBER($A55)),$B55="",NOT(ISNUMBER($F55)),$G55="",$H55=""),"",IF($H55="Cancelada",0,$F55-SUM($I55:$L55)))</f>
        <v/>
      </c>
      <c r="N55" s="23">
        <f>IF($M55="","",IF($H55="Cancelada","Cancelada",IF(ABS($M55)&lt;=N(Premissas!$B$14),"OK","Conferir")))</f>
        <v/>
      </c>
    </row>
    <row r="56">
      <c r="A56" s="18" t="n"/>
      <c r="B56" s="19" t="n"/>
      <c r="C56" s="19" t="n"/>
      <c r="D56" s="19" t="n"/>
      <c r="E56" s="19" t="n"/>
      <c r="F56" s="20" t="n"/>
      <c r="G56" s="21" t="n"/>
      <c r="H56" s="21" t="n"/>
      <c r="I56" s="24">
        <f>IF(OR(NOT(ISNUMBER($A56)),$B56="",NOT(ISNUMBER($F56)),$G56="",$H56=""),"",IF($H56="Cancelada",0,IF(Premissas!$E$5&lt;&gt;"Sim",0,IF($G56="Percentual fixo",$F56*N(Premissas!$D$5),IFERROR($F56*IF($G56="Igualitário",1,IF($G56="Participantes",N(Premissas!$B$5),IF($G56="Uso (horas)",N(Premissas!$C$5),0)))/IF($G56="Igualitário",COUNTIF(Premissas!$E$5:$E$8,"Sim"),IF($G56="Participantes",SUMIF(Premissas!$E$5:$E$8,"Sim",Premissas!$B$5:$B$8),IF($G56="Uso (horas)",SUMIF(Premissas!$E$5:$E$8,"Sim",Premissas!$C$5:$C$8),0))),0)))))</f>
        <v/>
      </c>
      <c r="J56" s="24">
        <f>IF(OR(NOT(ISNUMBER($A56)),$B56="",NOT(ISNUMBER($F56)),$G56="",$H56=""),"",IF($H56="Cancelada",0,IF(Premissas!$E$6&lt;&gt;"Sim",0,IF($G56="Percentual fixo",$F56*N(Premissas!$D$6),IFERROR($F56*IF($G56="Igualitário",1,IF($G56="Participantes",N(Premissas!$B$6),IF($G56="Uso (horas)",N(Premissas!$C$6),0)))/IF($G56="Igualitário",COUNTIF(Premissas!$E$5:$E$8,"Sim"),IF($G56="Participantes",SUMIF(Premissas!$E$5:$E$8,"Sim",Premissas!$B$5:$B$8),IF($G56="Uso (horas)",SUMIF(Premissas!$E$5:$E$8,"Sim",Premissas!$C$5:$C$8),0))),0)))))</f>
        <v/>
      </c>
      <c r="K56" s="24">
        <f>IF(OR(NOT(ISNUMBER($A56)),$B56="",NOT(ISNUMBER($F56)),$G56="",$H56=""),"",IF($H56="Cancelada",0,IF(Premissas!$E$7&lt;&gt;"Sim",0,IF($G56="Percentual fixo",$F56*N(Premissas!$D$7),IFERROR($F56*IF($G56="Igualitário",1,IF($G56="Participantes",N(Premissas!$B$7),IF($G56="Uso (horas)",N(Premissas!$C$7),0)))/IF($G56="Igualitário",COUNTIF(Premissas!$E$5:$E$8,"Sim"),IF($G56="Participantes",SUMIF(Premissas!$E$5:$E$8,"Sim",Premissas!$B$5:$B$8),IF($G56="Uso (horas)",SUMIF(Premissas!$E$5:$E$8,"Sim",Premissas!$C$5:$C$8),0))),0)))))</f>
        <v/>
      </c>
      <c r="L56" s="24">
        <f>IF(OR(NOT(ISNUMBER($A56)),$B56="",NOT(ISNUMBER($F56)),$G56="",$H56=""),"",IF($H56="Cancelada",0,IF(Premissas!$E$8&lt;&gt;"Sim",0,IF($G56="Percentual fixo",$F56*N(Premissas!$D$8),IFERROR($F56*IF($G56="Igualitário",1,IF($G56="Participantes",N(Premissas!$B$8),IF($G56="Uso (horas)",N(Premissas!$C$8),0)))/IF($G56="Igualitário",COUNTIF(Premissas!$E$5:$E$8,"Sim"),IF($G56="Participantes",SUMIF(Premissas!$E$5:$E$8,"Sim",Premissas!$B$5:$B$8),IF($G56="Uso (horas)",SUMIF(Premissas!$E$5:$E$8,"Sim",Premissas!$C$5:$C$8),0))),0)))))</f>
        <v/>
      </c>
      <c r="M56" s="24">
        <f>IF(OR(NOT(ISNUMBER($A56)),$B56="",NOT(ISNUMBER($F56)),$G56="",$H56=""),"",IF($H56="Cancelada",0,$F56-SUM($I56:$L56)))</f>
        <v/>
      </c>
      <c r="N56" s="25">
        <f>IF($M56="","",IF($H56="Cancelada","Cancelada",IF(ABS($M56)&lt;=N(Premissas!$B$14),"OK","Conferir")))</f>
        <v/>
      </c>
    </row>
    <row r="57">
      <c r="A57" s="18" t="n"/>
      <c r="B57" s="19" t="n"/>
      <c r="C57" s="19" t="n"/>
      <c r="D57" s="19" t="n"/>
      <c r="E57" s="19" t="n"/>
      <c r="F57" s="20" t="n"/>
      <c r="G57" s="21" t="n"/>
      <c r="H57" s="21" t="n"/>
      <c r="I57" s="22">
        <f>IF(OR(NOT(ISNUMBER($A57)),$B57="",NOT(ISNUMBER($F57)),$G57="",$H57=""),"",IF($H57="Cancelada",0,IF(Premissas!$E$5&lt;&gt;"Sim",0,IF($G57="Percentual fixo",$F57*N(Premissas!$D$5),IFERROR($F57*IF($G57="Igualitário",1,IF($G57="Participantes",N(Premissas!$B$5),IF($G57="Uso (horas)",N(Premissas!$C$5),0)))/IF($G57="Igualitário",COUNTIF(Premissas!$E$5:$E$8,"Sim"),IF($G57="Participantes",SUMIF(Premissas!$E$5:$E$8,"Sim",Premissas!$B$5:$B$8),IF($G57="Uso (horas)",SUMIF(Premissas!$E$5:$E$8,"Sim",Premissas!$C$5:$C$8),0))),0)))))</f>
        <v/>
      </c>
      <c r="J57" s="22">
        <f>IF(OR(NOT(ISNUMBER($A57)),$B57="",NOT(ISNUMBER($F57)),$G57="",$H57=""),"",IF($H57="Cancelada",0,IF(Premissas!$E$6&lt;&gt;"Sim",0,IF($G57="Percentual fixo",$F57*N(Premissas!$D$6),IFERROR($F57*IF($G57="Igualitário",1,IF($G57="Participantes",N(Premissas!$B$6),IF($G57="Uso (horas)",N(Premissas!$C$6),0)))/IF($G57="Igualitário",COUNTIF(Premissas!$E$5:$E$8,"Sim"),IF($G57="Participantes",SUMIF(Premissas!$E$5:$E$8,"Sim",Premissas!$B$5:$B$8),IF($G57="Uso (horas)",SUMIF(Premissas!$E$5:$E$8,"Sim",Premissas!$C$5:$C$8),0))),0)))))</f>
        <v/>
      </c>
      <c r="K57" s="22">
        <f>IF(OR(NOT(ISNUMBER($A57)),$B57="",NOT(ISNUMBER($F57)),$G57="",$H57=""),"",IF($H57="Cancelada",0,IF(Premissas!$E$7&lt;&gt;"Sim",0,IF($G57="Percentual fixo",$F57*N(Premissas!$D$7),IFERROR($F57*IF($G57="Igualitário",1,IF($G57="Participantes",N(Premissas!$B$7),IF($G57="Uso (horas)",N(Premissas!$C$7),0)))/IF($G57="Igualitário",COUNTIF(Premissas!$E$5:$E$8,"Sim"),IF($G57="Participantes",SUMIF(Premissas!$E$5:$E$8,"Sim",Premissas!$B$5:$B$8),IF($G57="Uso (horas)",SUMIF(Premissas!$E$5:$E$8,"Sim",Premissas!$C$5:$C$8),0))),0)))))</f>
        <v/>
      </c>
      <c r="L57" s="22">
        <f>IF(OR(NOT(ISNUMBER($A57)),$B57="",NOT(ISNUMBER($F57)),$G57="",$H57=""),"",IF($H57="Cancelada",0,IF(Premissas!$E$8&lt;&gt;"Sim",0,IF($G57="Percentual fixo",$F57*N(Premissas!$D$8),IFERROR($F57*IF($G57="Igualitário",1,IF($G57="Participantes",N(Premissas!$B$8),IF($G57="Uso (horas)",N(Premissas!$C$8),0)))/IF($G57="Igualitário",COUNTIF(Premissas!$E$5:$E$8,"Sim"),IF($G57="Participantes",SUMIF(Premissas!$E$5:$E$8,"Sim",Premissas!$B$5:$B$8),IF($G57="Uso (horas)",SUMIF(Premissas!$E$5:$E$8,"Sim",Premissas!$C$5:$C$8),0))),0)))))</f>
        <v/>
      </c>
      <c r="M57" s="22">
        <f>IF(OR(NOT(ISNUMBER($A57)),$B57="",NOT(ISNUMBER($F57)),$G57="",$H57=""),"",IF($H57="Cancelada",0,$F57-SUM($I57:$L57)))</f>
        <v/>
      </c>
      <c r="N57" s="23">
        <f>IF($M57="","",IF($H57="Cancelada","Cancelada",IF(ABS($M57)&lt;=N(Premissas!$B$14),"OK","Conferir")))</f>
        <v/>
      </c>
    </row>
    <row r="58">
      <c r="A58" s="18" t="n"/>
      <c r="B58" s="19" t="n"/>
      <c r="C58" s="19" t="n"/>
      <c r="D58" s="19" t="n"/>
      <c r="E58" s="19" t="n"/>
      <c r="F58" s="20" t="n"/>
      <c r="G58" s="21" t="n"/>
      <c r="H58" s="21" t="n"/>
      <c r="I58" s="24">
        <f>IF(OR(NOT(ISNUMBER($A58)),$B58="",NOT(ISNUMBER($F58)),$G58="",$H58=""),"",IF($H58="Cancelada",0,IF(Premissas!$E$5&lt;&gt;"Sim",0,IF($G58="Percentual fixo",$F58*N(Premissas!$D$5),IFERROR($F58*IF($G58="Igualitário",1,IF($G58="Participantes",N(Premissas!$B$5),IF($G58="Uso (horas)",N(Premissas!$C$5),0)))/IF($G58="Igualitário",COUNTIF(Premissas!$E$5:$E$8,"Sim"),IF($G58="Participantes",SUMIF(Premissas!$E$5:$E$8,"Sim",Premissas!$B$5:$B$8),IF($G58="Uso (horas)",SUMIF(Premissas!$E$5:$E$8,"Sim",Premissas!$C$5:$C$8),0))),0)))))</f>
        <v/>
      </c>
      <c r="J58" s="24">
        <f>IF(OR(NOT(ISNUMBER($A58)),$B58="",NOT(ISNUMBER($F58)),$G58="",$H58=""),"",IF($H58="Cancelada",0,IF(Premissas!$E$6&lt;&gt;"Sim",0,IF($G58="Percentual fixo",$F58*N(Premissas!$D$6),IFERROR($F58*IF($G58="Igualitário",1,IF($G58="Participantes",N(Premissas!$B$6),IF($G58="Uso (horas)",N(Premissas!$C$6),0)))/IF($G58="Igualitário",COUNTIF(Premissas!$E$5:$E$8,"Sim"),IF($G58="Participantes",SUMIF(Premissas!$E$5:$E$8,"Sim",Premissas!$B$5:$B$8),IF($G58="Uso (horas)",SUMIF(Premissas!$E$5:$E$8,"Sim",Premissas!$C$5:$C$8),0))),0)))))</f>
        <v/>
      </c>
      <c r="K58" s="24">
        <f>IF(OR(NOT(ISNUMBER($A58)),$B58="",NOT(ISNUMBER($F58)),$G58="",$H58=""),"",IF($H58="Cancelada",0,IF(Premissas!$E$7&lt;&gt;"Sim",0,IF($G58="Percentual fixo",$F58*N(Premissas!$D$7),IFERROR($F58*IF($G58="Igualitário",1,IF($G58="Participantes",N(Premissas!$B$7),IF($G58="Uso (horas)",N(Premissas!$C$7),0)))/IF($G58="Igualitário",COUNTIF(Premissas!$E$5:$E$8,"Sim"),IF($G58="Participantes",SUMIF(Premissas!$E$5:$E$8,"Sim",Premissas!$B$5:$B$8),IF($G58="Uso (horas)",SUMIF(Premissas!$E$5:$E$8,"Sim",Premissas!$C$5:$C$8),0))),0)))))</f>
        <v/>
      </c>
      <c r="L58" s="24">
        <f>IF(OR(NOT(ISNUMBER($A58)),$B58="",NOT(ISNUMBER($F58)),$G58="",$H58=""),"",IF($H58="Cancelada",0,IF(Premissas!$E$8&lt;&gt;"Sim",0,IF($G58="Percentual fixo",$F58*N(Premissas!$D$8),IFERROR($F58*IF($G58="Igualitário",1,IF($G58="Participantes",N(Premissas!$B$8),IF($G58="Uso (horas)",N(Premissas!$C$8),0)))/IF($G58="Igualitário",COUNTIF(Premissas!$E$5:$E$8,"Sim"),IF($G58="Participantes",SUMIF(Premissas!$E$5:$E$8,"Sim",Premissas!$B$5:$B$8),IF($G58="Uso (horas)",SUMIF(Premissas!$E$5:$E$8,"Sim",Premissas!$C$5:$C$8),0))),0)))))</f>
        <v/>
      </c>
      <c r="M58" s="24">
        <f>IF(OR(NOT(ISNUMBER($A58)),$B58="",NOT(ISNUMBER($F58)),$G58="",$H58=""),"",IF($H58="Cancelada",0,$F58-SUM($I58:$L58)))</f>
        <v/>
      </c>
      <c r="N58" s="25">
        <f>IF($M58="","",IF($H58="Cancelada","Cancelada",IF(ABS($M58)&lt;=N(Premissas!$B$14),"OK","Conferir")))</f>
        <v/>
      </c>
    </row>
    <row r="59">
      <c r="A59" s="18" t="n"/>
      <c r="B59" s="19" t="n"/>
      <c r="C59" s="19" t="n"/>
      <c r="D59" s="19" t="n"/>
      <c r="E59" s="19" t="n"/>
      <c r="F59" s="20" t="n"/>
      <c r="G59" s="21" t="n"/>
      <c r="H59" s="21" t="n"/>
      <c r="I59" s="22">
        <f>IF(OR(NOT(ISNUMBER($A59)),$B59="",NOT(ISNUMBER($F59)),$G59="",$H59=""),"",IF($H59="Cancelada",0,IF(Premissas!$E$5&lt;&gt;"Sim",0,IF($G59="Percentual fixo",$F59*N(Premissas!$D$5),IFERROR($F59*IF($G59="Igualitário",1,IF($G59="Participantes",N(Premissas!$B$5),IF($G59="Uso (horas)",N(Premissas!$C$5),0)))/IF($G59="Igualitário",COUNTIF(Premissas!$E$5:$E$8,"Sim"),IF($G59="Participantes",SUMIF(Premissas!$E$5:$E$8,"Sim",Premissas!$B$5:$B$8),IF($G59="Uso (horas)",SUMIF(Premissas!$E$5:$E$8,"Sim",Premissas!$C$5:$C$8),0))),0)))))</f>
        <v/>
      </c>
      <c r="J59" s="22">
        <f>IF(OR(NOT(ISNUMBER($A59)),$B59="",NOT(ISNUMBER($F59)),$G59="",$H59=""),"",IF($H59="Cancelada",0,IF(Premissas!$E$6&lt;&gt;"Sim",0,IF($G59="Percentual fixo",$F59*N(Premissas!$D$6),IFERROR($F59*IF($G59="Igualitário",1,IF($G59="Participantes",N(Premissas!$B$6),IF($G59="Uso (horas)",N(Premissas!$C$6),0)))/IF($G59="Igualitário",COUNTIF(Premissas!$E$5:$E$8,"Sim"),IF($G59="Participantes",SUMIF(Premissas!$E$5:$E$8,"Sim",Premissas!$B$5:$B$8),IF($G59="Uso (horas)",SUMIF(Premissas!$E$5:$E$8,"Sim",Premissas!$C$5:$C$8),0))),0)))))</f>
        <v/>
      </c>
      <c r="K59" s="22">
        <f>IF(OR(NOT(ISNUMBER($A59)),$B59="",NOT(ISNUMBER($F59)),$G59="",$H59=""),"",IF($H59="Cancelada",0,IF(Premissas!$E$7&lt;&gt;"Sim",0,IF($G59="Percentual fixo",$F59*N(Premissas!$D$7),IFERROR($F59*IF($G59="Igualitário",1,IF($G59="Participantes",N(Premissas!$B$7),IF($G59="Uso (horas)",N(Premissas!$C$7),0)))/IF($G59="Igualitário",COUNTIF(Premissas!$E$5:$E$8,"Sim"),IF($G59="Participantes",SUMIF(Premissas!$E$5:$E$8,"Sim",Premissas!$B$5:$B$8),IF($G59="Uso (horas)",SUMIF(Premissas!$E$5:$E$8,"Sim",Premissas!$C$5:$C$8),0))),0)))))</f>
        <v/>
      </c>
      <c r="L59" s="22">
        <f>IF(OR(NOT(ISNUMBER($A59)),$B59="",NOT(ISNUMBER($F59)),$G59="",$H59=""),"",IF($H59="Cancelada",0,IF(Premissas!$E$8&lt;&gt;"Sim",0,IF($G59="Percentual fixo",$F59*N(Premissas!$D$8),IFERROR($F59*IF($G59="Igualitário",1,IF($G59="Participantes",N(Premissas!$B$8),IF($G59="Uso (horas)",N(Premissas!$C$8),0)))/IF($G59="Igualitário",COUNTIF(Premissas!$E$5:$E$8,"Sim"),IF($G59="Participantes",SUMIF(Premissas!$E$5:$E$8,"Sim",Premissas!$B$5:$B$8),IF($G59="Uso (horas)",SUMIF(Premissas!$E$5:$E$8,"Sim",Premissas!$C$5:$C$8),0))),0)))))</f>
        <v/>
      </c>
      <c r="M59" s="22">
        <f>IF(OR(NOT(ISNUMBER($A59)),$B59="",NOT(ISNUMBER($F59)),$G59="",$H59=""),"",IF($H59="Cancelada",0,$F59-SUM($I59:$L59)))</f>
        <v/>
      </c>
      <c r="N59" s="23">
        <f>IF($M59="","",IF($H59="Cancelada","Cancelada",IF(ABS($M59)&lt;=N(Premissas!$B$14),"OK","Conferir")))</f>
        <v/>
      </c>
    </row>
    <row r="60">
      <c r="A60" s="18" t="n"/>
      <c r="B60" s="19" t="n"/>
      <c r="C60" s="19" t="n"/>
      <c r="D60" s="19" t="n"/>
      <c r="E60" s="19" t="n"/>
      <c r="F60" s="20" t="n"/>
      <c r="G60" s="21" t="n"/>
      <c r="H60" s="21" t="n"/>
      <c r="I60" s="24">
        <f>IF(OR(NOT(ISNUMBER($A60)),$B60="",NOT(ISNUMBER($F60)),$G60="",$H60=""),"",IF($H60="Cancelada",0,IF(Premissas!$E$5&lt;&gt;"Sim",0,IF($G60="Percentual fixo",$F60*N(Premissas!$D$5),IFERROR($F60*IF($G60="Igualitário",1,IF($G60="Participantes",N(Premissas!$B$5),IF($G60="Uso (horas)",N(Premissas!$C$5),0)))/IF($G60="Igualitário",COUNTIF(Premissas!$E$5:$E$8,"Sim"),IF($G60="Participantes",SUMIF(Premissas!$E$5:$E$8,"Sim",Premissas!$B$5:$B$8),IF($G60="Uso (horas)",SUMIF(Premissas!$E$5:$E$8,"Sim",Premissas!$C$5:$C$8),0))),0)))))</f>
        <v/>
      </c>
      <c r="J60" s="24">
        <f>IF(OR(NOT(ISNUMBER($A60)),$B60="",NOT(ISNUMBER($F60)),$G60="",$H60=""),"",IF($H60="Cancelada",0,IF(Premissas!$E$6&lt;&gt;"Sim",0,IF($G60="Percentual fixo",$F60*N(Premissas!$D$6),IFERROR($F60*IF($G60="Igualitário",1,IF($G60="Participantes",N(Premissas!$B$6),IF($G60="Uso (horas)",N(Premissas!$C$6),0)))/IF($G60="Igualitário",COUNTIF(Premissas!$E$5:$E$8,"Sim"),IF($G60="Participantes",SUMIF(Premissas!$E$5:$E$8,"Sim",Premissas!$B$5:$B$8),IF($G60="Uso (horas)",SUMIF(Premissas!$E$5:$E$8,"Sim",Premissas!$C$5:$C$8),0))),0)))))</f>
        <v/>
      </c>
      <c r="K60" s="24">
        <f>IF(OR(NOT(ISNUMBER($A60)),$B60="",NOT(ISNUMBER($F60)),$G60="",$H60=""),"",IF($H60="Cancelada",0,IF(Premissas!$E$7&lt;&gt;"Sim",0,IF($G60="Percentual fixo",$F60*N(Premissas!$D$7),IFERROR($F60*IF($G60="Igualitário",1,IF($G60="Participantes",N(Premissas!$B$7),IF($G60="Uso (horas)",N(Premissas!$C$7),0)))/IF($G60="Igualitário",COUNTIF(Premissas!$E$5:$E$8,"Sim"),IF($G60="Participantes",SUMIF(Premissas!$E$5:$E$8,"Sim",Premissas!$B$5:$B$8),IF($G60="Uso (horas)",SUMIF(Premissas!$E$5:$E$8,"Sim",Premissas!$C$5:$C$8),0))),0)))))</f>
        <v/>
      </c>
      <c r="L60" s="24">
        <f>IF(OR(NOT(ISNUMBER($A60)),$B60="",NOT(ISNUMBER($F60)),$G60="",$H60=""),"",IF($H60="Cancelada",0,IF(Premissas!$E$8&lt;&gt;"Sim",0,IF($G60="Percentual fixo",$F60*N(Premissas!$D$8),IFERROR($F60*IF($G60="Igualitário",1,IF($G60="Participantes",N(Premissas!$B$8),IF($G60="Uso (horas)",N(Premissas!$C$8),0)))/IF($G60="Igualitário",COUNTIF(Premissas!$E$5:$E$8,"Sim"),IF($G60="Participantes",SUMIF(Premissas!$E$5:$E$8,"Sim",Premissas!$B$5:$B$8),IF($G60="Uso (horas)",SUMIF(Premissas!$E$5:$E$8,"Sim",Premissas!$C$5:$C$8),0))),0)))))</f>
        <v/>
      </c>
      <c r="M60" s="24">
        <f>IF(OR(NOT(ISNUMBER($A60)),$B60="",NOT(ISNUMBER($F60)),$G60="",$H60=""),"",IF($H60="Cancelada",0,$F60-SUM($I60:$L60)))</f>
        <v/>
      </c>
      <c r="N60" s="25">
        <f>IF($M60="","",IF($H60="Cancelada","Cancelada",IF(ABS($M60)&lt;=N(Premissas!$B$14),"OK","Conferir")))</f>
        <v/>
      </c>
    </row>
    <row r="61">
      <c r="A61" s="18" t="n"/>
      <c r="B61" s="19" t="n"/>
      <c r="C61" s="19" t="n"/>
      <c r="D61" s="19" t="n"/>
      <c r="E61" s="19" t="n"/>
      <c r="F61" s="20" t="n"/>
      <c r="G61" s="21" t="n"/>
      <c r="H61" s="21" t="n"/>
      <c r="I61" s="22">
        <f>IF(OR(NOT(ISNUMBER($A61)),$B61="",NOT(ISNUMBER($F61)),$G61="",$H61=""),"",IF($H61="Cancelada",0,IF(Premissas!$E$5&lt;&gt;"Sim",0,IF($G61="Percentual fixo",$F61*N(Premissas!$D$5),IFERROR($F61*IF($G61="Igualitário",1,IF($G61="Participantes",N(Premissas!$B$5),IF($G61="Uso (horas)",N(Premissas!$C$5),0)))/IF($G61="Igualitário",COUNTIF(Premissas!$E$5:$E$8,"Sim"),IF($G61="Participantes",SUMIF(Premissas!$E$5:$E$8,"Sim",Premissas!$B$5:$B$8),IF($G61="Uso (horas)",SUMIF(Premissas!$E$5:$E$8,"Sim",Premissas!$C$5:$C$8),0))),0)))))</f>
        <v/>
      </c>
      <c r="J61" s="22">
        <f>IF(OR(NOT(ISNUMBER($A61)),$B61="",NOT(ISNUMBER($F61)),$G61="",$H61=""),"",IF($H61="Cancelada",0,IF(Premissas!$E$6&lt;&gt;"Sim",0,IF($G61="Percentual fixo",$F61*N(Premissas!$D$6),IFERROR($F61*IF($G61="Igualitário",1,IF($G61="Participantes",N(Premissas!$B$6),IF($G61="Uso (horas)",N(Premissas!$C$6),0)))/IF($G61="Igualitário",COUNTIF(Premissas!$E$5:$E$8,"Sim"),IF($G61="Participantes",SUMIF(Premissas!$E$5:$E$8,"Sim",Premissas!$B$5:$B$8),IF($G61="Uso (horas)",SUMIF(Premissas!$E$5:$E$8,"Sim",Premissas!$C$5:$C$8),0))),0)))))</f>
        <v/>
      </c>
      <c r="K61" s="22">
        <f>IF(OR(NOT(ISNUMBER($A61)),$B61="",NOT(ISNUMBER($F61)),$G61="",$H61=""),"",IF($H61="Cancelada",0,IF(Premissas!$E$7&lt;&gt;"Sim",0,IF($G61="Percentual fixo",$F61*N(Premissas!$D$7),IFERROR($F61*IF($G61="Igualitário",1,IF($G61="Participantes",N(Premissas!$B$7),IF($G61="Uso (horas)",N(Premissas!$C$7),0)))/IF($G61="Igualitário",COUNTIF(Premissas!$E$5:$E$8,"Sim"),IF($G61="Participantes",SUMIF(Premissas!$E$5:$E$8,"Sim",Premissas!$B$5:$B$8),IF($G61="Uso (horas)",SUMIF(Premissas!$E$5:$E$8,"Sim",Premissas!$C$5:$C$8),0))),0)))))</f>
        <v/>
      </c>
      <c r="L61" s="22">
        <f>IF(OR(NOT(ISNUMBER($A61)),$B61="",NOT(ISNUMBER($F61)),$G61="",$H61=""),"",IF($H61="Cancelada",0,IF(Premissas!$E$8&lt;&gt;"Sim",0,IF($G61="Percentual fixo",$F61*N(Premissas!$D$8),IFERROR($F61*IF($G61="Igualitário",1,IF($G61="Participantes",N(Premissas!$B$8),IF($G61="Uso (horas)",N(Premissas!$C$8),0)))/IF($G61="Igualitário",COUNTIF(Premissas!$E$5:$E$8,"Sim"),IF($G61="Participantes",SUMIF(Premissas!$E$5:$E$8,"Sim",Premissas!$B$5:$B$8),IF($G61="Uso (horas)",SUMIF(Premissas!$E$5:$E$8,"Sim",Premissas!$C$5:$C$8),0))),0)))))</f>
        <v/>
      </c>
      <c r="M61" s="22">
        <f>IF(OR(NOT(ISNUMBER($A61)),$B61="",NOT(ISNUMBER($F61)),$G61="",$H61=""),"",IF($H61="Cancelada",0,$F61-SUM($I61:$L61)))</f>
        <v/>
      </c>
      <c r="N61" s="23">
        <f>IF($M61="","",IF($H61="Cancelada","Cancelada",IF(ABS($M61)&lt;=N(Premissas!$B$14),"OK","Conferir")))</f>
        <v/>
      </c>
    </row>
    <row r="62">
      <c r="A62" s="18" t="n"/>
      <c r="B62" s="19" t="n"/>
      <c r="C62" s="19" t="n"/>
      <c r="D62" s="19" t="n"/>
      <c r="E62" s="19" t="n"/>
      <c r="F62" s="20" t="n"/>
      <c r="G62" s="21" t="n"/>
      <c r="H62" s="21" t="n"/>
      <c r="I62" s="24">
        <f>IF(OR(NOT(ISNUMBER($A62)),$B62="",NOT(ISNUMBER($F62)),$G62="",$H62=""),"",IF($H62="Cancelada",0,IF(Premissas!$E$5&lt;&gt;"Sim",0,IF($G62="Percentual fixo",$F62*N(Premissas!$D$5),IFERROR($F62*IF($G62="Igualitário",1,IF($G62="Participantes",N(Premissas!$B$5),IF($G62="Uso (horas)",N(Premissas!$C$5),0)))/IF($G62="Igualitário",COUNTIF(Premissas!$E$5:$E$8,"Sim"),IF($G62="Participantes",SUMIF(Premissas!$E$5:$E$8,"Sim",Premissas!$B$5:$B$8),IF($G62="Uso (horas)",SUMIF(Premissas!$E$5:$E$8,"Sim",Premissas!$C$5:$C$8),0))),0)))))</f>
        <v/>
      </c>
      <c r="J62" s="24">
        <f>IF(OR(NOT(ISNUMBER($A62)),$B62="",NOT(ISNUMBER($F62)),$G62="",$H62=""),"",IF($H62="Cancelada",0,IF(Premissas!$E$6&lt;&gt;"Sim",0,IF($G62="Percentual fixo",$F62*N(Premissas!$D$6),IFERROR($F62*IF($G62="Igualitário",1,IF($G62="Participantes",N(Premissas!$B$6),IF($G62="Uso (horas)",N(Premissas!$C$6),0)))/IF($G62="Igualitário",COUNTIF(Premissas!$E$5:$E$8,"Sim"),IF($G62="Participantes",SUMIF(Premissas!$E$5:$E$8,"Sim",Premissas!$B$5:$B$8),IF($G62="Uso (horas)",SUMIF(Premissas!$E$5:$E$8,"Sim",Premissas!$C$5:$C$8),0))),0)))))</f>
        <v/>
      </c>
      <c r="K62" s="24">
        <f>IF(OR(NOT(ISNUMBER($A62)),$B62="",NOT(ISNUMBER($F62)),$G62="",$H62=""),"",IF($H62="Cancelada",0,IF(Premissas!$E$7&lt;&gt;"Sim",0,IF($G62="Percentual fixo",$F62*N(Premissas!$D$7),IFERROR($F62*IF($G62="Igualitário",1,IF($G62="Participantes",N(Premissas!$B$7),IF($G62="Uso (horas)",N(Premissas!$C$7),0)))/IF($G62="Igualitário",COUNTIF(Premissas!$E$5:$E$8,"Sim"),IF($G62="Participantes",SUMIF(Premissas!$E$5:$E$8,"Sim",Premissas!$B$5:$B$8),IF($G62="Uso (horas)",SUMIF(Premissas!$E$5:$E$8,"Sim",Premissas!$C$5:$C$8),0))),0)))))</f>
        <v/>
      </c>
      <c r="L62" s="24">
        <f>IF(OR(NOT(ISNUMBER($A62)),$B62="",NOT(ISNUMBER($F62)),$G62="",$H62=""),"",IF($H62="Cancelada",0,IF(Premissas!$E$8&lt;&gt;"Sim",0,IF($G62="Percentual fixo",$F62*N(Premissas!$D$8),IFERROR($F62*IF($G62="Igualitário",1,IF($G62="Participantes",N(Premissas!$B$8),IF($G62="Uso (horas)",N(Premissas!$C$8),0)))/IF($G62="Igualitário",COUNTIF(Premissas!$E$5:$E$8,"Sim"),IF($G62="Participantes",SUMIF(Premissas!$E$5:$E$8,"Sim",Premissas!$B$5:$B$8),IF($G62="Uso (horas)",SUMIF(Premissas!$E$5:$E$8,"Sim",Premissas!$C$5:$C$8),0))),0)))))</f>
        <v/>
      </c>
      <c r="M62" s="24">
        <f>IF(OR(NOT(ISNUMBER($A62)),$B62="",NOT(ISNUMBER($F62)),$G62="",$H62=""),"",IF($H62="Cancelada",0,$F62-SUM($I62:$L62)))</f>
        <v/>
      </c>
      <c r="N62" s="25">
        <f>IF($M62="","",IF($H62="Cancelada","Cancelada",IF(ABS($M62)&lt;=N(Premissas!$B$14),"OK","Conferir")))</f>
        <v/>
      </c>
    </row>
    <row r="63">
      <c r="A63" s="18" t="n"/>
      <c r="B63" s="19" t="n"/>
      <c r="C63" s="19" t="n"/>
      <c r="D63" s="19" t="n"/>
      <c r="E63" s="19" t="n"/>
      <c r="F63" s="20" t="n"/>
      <c r="G63" s="21" t="n"/>
      <c r="H63" s="21" t="n"/>
      <c r="I63" s="22">
        <f>IF(OR(NOT(ISNUMBER($A63)),$B63="",NOT(ISNUMBER($F63)),$G63="",$H63=""),"",IF($H63="Cancelada",0,IF(Premissas!$E$5&lt;&gt;"Sim",0,IF($G63="Percentual fixo",$F63*N(Premissas!$D$5),IFERROR($F63*IF($G63="Igualitário",1,IF($G63="Participantes",N(Premissas!$B$5),IF($G63="Uso (horas)",N(Premissas!$C$5),0)))/IF($G63="Igualitário",COUNTIF(Premissas!$E$5:$E$8,"Sim"),IF($G63="Participantes",SUMIF(Premissas!$E$5:$E$8,"Sim",Premissas!$B$5:$B$8),IF($G63="Uso (horas)",SUMIF(Premissas!$E$5:$E$8,"Sim",Premissas!$C$5:$C$8),0))),0)))))</f>
        <v/>
      </c>
      <c r="J63" s="22">
        <f>IF(OR(NOT(ISNUMBER($A63)),$B63="",NOT(ISNUMBER($F63)),$G63="",$H63=""),"",IF($H63="Cancelada",0,IF(Premissas!$E$6&lt;&gt;"Sim",0,IF($G63="Percentual fixo",$F63*N(Premissas!$D$6),IFERROR($F63*IF($G63="Igualitário",1,IF($G63="Participantes",N(Premissas!$B$6),IF($G63="Uso (horas)",N(Premissas!$C$6),0)))/IF($G63="Igualitário",COUNTIF(Premissas!$E$5:$E$8,"Sim"),IF($G63="Participantes",SUMIF(Premissas!$E$5:$E$8,"Sim",Premissas!$B$5:$B$8),IF($G63="Uso (horas)",SUMIF(Premissas!$E$5:$E$8,"Sim",Premissas!$C$5:$C$8),0))),0)))))</f>
        <v/>
      </c>
      <c r="K63" s="22">
        <f>IF(OR(NOT(ISNUMBER($A63)),$B63="",NOT(ISNUMBER($F63)),$G63="",$H63=""),"",IF($H63="Cancelada",0,IF(Premissas!$E$7&lt;&gt;"Sim",0,IF($G63="Percentual fixo",$F63*N(Premissas!$D$7),IFERROR($F63*IF($G63="Igualitário",1,IF($G63="Participantes",N(Premissas!$B$7),IF($G63="Uso (horas)",N(Premissas!$C$7),0)))/IF($G63="Igualitário",COUNTIF(Premissas!$E$5:$E$8,"Sim"),IF($G63="Participantes",SUMIF(Premissas!$E$5:$E$8,"Sim",Premissas!$B$5:$B$8),IF($G63="Uso (horas)",SUMIF(Premissas!$E$5:$E$8,"Sim",Premissas!$C$5:$C$8),0))),0)))))</f>
        <v/>
      </c>
      <c r="L63" s="22">
        <f>IF(OR(NOT(ISNUMBER($A63)),$B63="",NOT(ISNUMBER($F63)),$G63="",$H63=""),"",IF($H63="Cancelada",0,IF(Premissas!$E$8&lt;&gt;"Sim",0,IF($G63="Percentual fixo",$F63*N(Premissas!$D$8),IFERROR($F63*IF($G63="Igualitário",1,IF($G63="Participantes",N(Premissas!$B$8),IF($G63="Uso (horas)",N(Premissas!$C$8),0)))/IF($G63="Igualitário",COUNTIF(Premissas!$E$5:$E$8,"Sim"),IF($G63="Participantes",SUMIF(Premissas!$E$5:$E$8,"Sim",Premissas!$B$5:$B$8),IF($G63="Uso (horas)",SUMIF(Premissas!$E$5:$E$8,"Sim",Premissas!$C$5:$C$8),0))),0)))))</f>
        <v/>
      </c>
      <c r="M63" s="22">
        <f>IF(OR(NOT(ISNUMBER($A63)),$B63="",NOT(ISNUMBER($F63)),$G63="",$H63=""),"",IF($H63="Cancelada",0,$F63-SUM($I63:$L63)))</f>
        <v/>
      </c>
      <c r="N63" s="23">
        <f>IF($M63="","",IF($H63="Cancelada","Cancelada",IF(ABS($M63)&lt;=N(Premissas!$B$14),"OK","Conferir")))</f>
        <v/>
      </c>
    </row>
    <row r="64">
      <c r="A64" s="18" t="n"/>
      <c r="B64" s="19" t="n"/>
      <c r="C64" s="19" t="n"/>
      <c r="D64" s="19" t="n"/>
      <c r="E64" s="19" t="n"/>
      <c r="F64" s="20" t="n"/>
      <c r="G64" s="21" t="n"/>
      <c r="H64" s="21" t="n"/>
      <c r="I64" s="24">
        <f>IF(OR(NOT(ISNUMBER($A64)),$B64="",NOT(ISNUMBER($F64)),$G64="",$H64=""),"",IF($H64="Cancelada",0,IF(Premissas!$E$5&lt;&gt;"Sim",0,IF($G64="Percentual fixo",$F64*N(Premissas!$D$5),IFERROR($F64*IF($G64="Igualitário",1,IF($G64="Participantes",N(Premissas!$B$5),IF($G64="Uso (horas)",N(Premissas!$C$5),0)))/IF($G64="Igualitário",COUNTIF(Premissas!$E$5:$E$8,"Sim"),IF($G64="Participantes",SUMIF(Premissas!$E$5:$E$8,"Sim",Premissas!$B$5:$B$8),IF($G64="Uso (horas)",SUMIF(Premissas!$E$5:$E$8,"Sim",Premissas!$C$5:$C$8),0))),0)))))</f>
        <v/>
      </c>
      <c r="J64" s="24">
        <f>IF(OR(NOT(ISNUMBER($A64)),$B64="",NOT(ISNUMBER($F64)),$G64="",$H64=""),"",IF($H64="Cancelada",0,IF(Premissas!$E$6&lt;&gt;"Sim",0,IF($G64="Percentual fixo",$F64*N(Premissas!$D$6),IFERROR($F64*IF($G64="Igualitário",1,IF($G64="Participantes",N(Premissas!$B$6),IF($G64="Uso (horas)",N(Premissas!$C$6),0)))/IF($G64="Igualitário",COUNTIF(Premissas!$E$5:$E$8,"Sim"),IF($G64="Participantes",SUMIF(Premissas!$E$5:$E$8,"Sim",Premissas!$B$5:$B$8),IF($G64="Uso (horas)",SUMIF(Premissas!$E$5:$E$8,"Sim",Premissas!$C$5:$C$8),0))),0)))))</f>
        <v/>
      </c>
      <c r="K64" s="24">
        <f>IF(OR(NOT(ISNUMBER($A64)),$B64="",NOT(ISNUMBER($F64)),$G64="",$H64=""),"",IF($H64="Cancelada",0,IF(Premissas!$E$7&lt;&gt;"Sim",0,IF($G64="Percentual fixo",$F64*N(Premissas!$D$7),IFERROR($F64*IF($G64="Igualitário",1,IF($G64="Participantes",N(Premissas!$B$7),IF($G64="Uso (horas)",N(Premissas!$C$7),0)))/IF($G64="Igualitário",COUNTIF(Premissas!$E$5:$E$8,"Sim"),IF($G64="Participantes",SUMIF(Premissas!$E$5:$E$8,"Sim",Premissas!$B$5:$B$8),IF($G64="Uso (horas)",SUMIF(Premissas!$E$5:$E$8,"Sim",Premissas!$C$5:$C$8),0))),0)))))</f>
        <v/>
      </c>
      <c r="L64" s="24">
        <f>IF(OR(NOT(ISNUMBER($A64)),$B64="",NOT(ISNUMBER($F64)),$G64="",$H64=""),"",IF($H64="Cancelada",0,IF(Premissas!$E$8&lt;&gt;"Sim",0,IF($G64="Percentual fixo",$F64*N(Premissas!$D$8),IFERROR($F64*IF($G64="Igualitário",1,IF($G64="Participantes",N(Premissas!$B$8),IF($G64="Uso (horas)",N(Premissas!$C$8),0)))/IF($G64="Igualitário",COUNTIF(Premissas!$E$5:$E$8,"Sim"),IF($G64="Participantes",SUMIF(Premissas!$E$5:$E$8,"Sim",Premissas!$B$5:$B$8),IF($G64="Uso (horas)",SUMIF(Premissas!$E$5:$E$8,"Sim",Premissas!$C$5:$C$8),0))),0)))))</f>
        <v/>
      </c>
      <c r="M64" s="24">
        <f>IF(OR(NOT(ISNUMBER($A64)),$B64="",NOT(ISNUMBER($F64)),$G64="",$H64=""),"",IF($H64="Cancelada",0,$F64-SUM($I64:$L64)))</f>
        <v/>
      </c>
      <c r="N64" s="25">
        <f>IF($M64="","",IF($H64="Cancelada","Cancelada",IF(ABS($M64)&lt;=N(Premissas!$B$14),"OK","Conferir")))</f>
        <v/>
      </c>
    </row>
    <row r="65">
      <c r="A65" s="18" t="n"/>
      <c r="B65" s="19" t="n"/>
      <c r="C65" s="19" t="n"/>
      <c r="D65" s="19" t="n"/>
      <c r="E65" s="19" t="n"/>
      <c r="F65" s="20" t="n"/>
      <c r="G65" s="21" t="n"/>
      <c r="H65" s="21" t="n"/>
      <c r="I65" s="22">
        <f>IF(OR(NOT(ISNUMBER($A65)),$B65="",NOT(ISNUMBER($F65)),$G65="",$H65=""),"",IF($H65="Cancelada",0,IF(Premissas!$E$5&lt;&gt;"Sim",0,IF($G65="Percentual fixo",$F65*N(Premissas!$D$5),IFERROR($F65*IF($G65="Igualitário",1,IF($G65="Participantes",N(Premissas!$B$5),IF($G65="Uso (horas)",N(Premissas!$C$5),0)))/IF($G65="Igualitário",COUNTIF(Premissas!$E$5:$E$8,"Sim"),IF($G65="Participantes",SUMIF(Premissas!$E$5:$E$8,"Sim",Premissas!$B$5:$B$8),IF($G65="Uso (horas)",SUMIF(Premissas!$E$5:$E$8,"Sim",Premissas!$C$5:$C$8),0))),0)))))</f>
        <v/>
      </c>
      <c r="J65" s="22">
        <f>IF(OR(NOT(ISNUMBER($A65)),$B65="",NOT(ISNUMBER($F65)),$G65="",$H65=""),"",IF($H65="Cancelada",0,IF(Premissas!$E$6&lt;&gt;"Sim",0,IF($G65="Percentual fixo",$F65*N(Premissas!$D$6),IFERROR($F65*IF($G65="Igualitário",1,IF($G65="Participantes",N(Premissas!$B$6),IF($G65="Uso (horas)",N(Premissas!$C$6),0)))/IF($G65="Igualitário",COUNTIF(Premissas!$E$5:$E$8,"Sim"),IF($G65="Participantes",SUMIF(Premissas!$E$5:$E$8,"Sim",Premissas!$B$5:$B$8),IF($G65="Uso (horas)",SUMIF(Premissas!$E$5:$E$8,"Sim",Premissas!$C$5:$C$8),0))),0)))))</f>
        <v/>
      </c>
      <c r="K65" s="22">
        <f>IF(OR(NOT(ISNUMBER($A65)),$B65="",NOT(ISNUMBER($F65)),$G65="",$H65=""),"",IF($H65="Cancelada",0,IF(Premissas!$E$7&lt;&gt;"Sim",0,IF($G65="Percentual fixo",$F65*N(Premissas!$D$7),IFERROR($F65*IF($G65="Igualitário",1,IF($G65="Participantes",N(Premissas!$B$7),IF($G65="Uso (horas)",N(Premissas!$C$7),0)))/IF($G65="Igualitário",COUNTIF(Premissas!$E$5:$E$8,"Sim"),IF($G65="Participantes",SUMIF(Premissas!$E$5:$E$8,"Sim",Premissas!$B$5:$B$8),IF($G65="Uso (horas)",SUMIF(Premissas!$E$5:$E$8,"Sim",Premissas!$C$5:$C$8),0))),0)))))</f>
        <v/>
      </c>
      <c r="L65" s="22">
        <f>IF(OR(NOT(ISNUMBER($A65)),$B65="",NOT(ISNUMBER($F65)),$G65="",$H65=""),"",IF($H65="Cancelada",0,IF(Premissas!$E$8&lt;&gt;"Sim",0,IF($G65="Percentual fixo",$F65*N(Premissas!$D$8),IFERROR($F65*IF($G65="Igualitário",1,IF($G65="Participantes",N(Premissas!$B$8),IF($G65="Uso (horas)",N(Premissas!$C$8),0)))/IF($G65="Igualitário",COUNTIF(Premissas!$E$5:$E$8,"Sim"),IF($G65="Participantes",SUMIF(Premissas!$E$5:$E$8,"Sim",Premissas!$B$5:$B$8),IF($G65="Uso (horas)",SUMIF(Premissas!$E$5:$E$8,"Sim",Premissas!$C$5:$C$8),0))),0)))))</f>
        <v/>
      </c>
      <c r="M65" s="22">
        <f>IF(OR(NOT(ISNUMBER($A65)),$B65="",NOT(ISNUMBER($F65)),$G65="",$H65=""),"",IF($H65="Cancelada",0,$F65-SUM($I65:$L65)))</f>
        <v/>
      </c>
      <c r="N65" s="23">
        <f>IF($M65="","",IF($H65="Cancelada","Cancelada",IF(ABS($M65)&lt;=N(Premissas!$B$14),"OK","Conferir")))</f>
        <v/>
      </c>
    </row>
    <row r="66">
      <c r="A66" s="18" t="n"/>
      <c r="B66" s="19" t="n"/>
      <c r="C66" s="19" t="n"/>
      <c r="D66" s="19" t="n"/>
      <c r="E66" s="19" t="n"/>
      <c r="F66" s="20" t="n"/>
      <c r="G66" s="21" t="n"/>
      <c r="H66" s="21" t="n"/>
      <c r="I66" s="24">
        <f>IF(OR(NOT(ISNUMBER($A66)),$B66="",NOT(ISNUMBER($F66)),$G66="",$H66=""),"",IF($H66="Cancelada",0,IF(Premissas!$E$5&lt;&gt;"Sim",0,IF($G66="Percentual fixo",$F66*N(Premissas!$D$5),IFERROR($F66*IF($G66="Igualitário",1,IF($G66="Participantes",N(Premissas!$B$5),IF($G66="Uso (horas)",N(Premissas!$C$5),0)))/IF($G66="Igualitário",COUNTIF(Premissas!$E$5:$E$8,"Sim"),IF($G66="Participantes",SUMIF(Premissas!$E$5:$E$8,"Sim",Premissas!$B$5:$B$8),IF($G66="Uso (horas)",SUMIF(Premissas!$E$5:$E$8,"Sim",Premissas!$C$5:$C$8),0))),0)))))</f>
        <v/>
      </c>
      <c r="J66" s="24">
        <f>IF(OR(NOT(ISNUMBER($A66)),$B66="",NOT(ISNUMBER($F66)),$G66="",$H66=""),"",IF($H66="Cancelada",0,IF(Premissas!$E$6&lt;&gt;"Sim",0,IF($G66="Percentual fixo",$F66*N(Premissas!$D$6),IFERROR($F66*IF($G66="Igualitário",1,IF($G66="Participantes",N(Premissas!$B$6),IF($G66="Uso (horas)",N(Premissas!$C$6),0)))/IF($G66="Igualitário",COUNTIF(Premissas!$E$5:$E$8,"Sim"),IF($G66="Participantes",SUMIF(Premissas!$E$5:$E$8,"Sim",Premissas!$B$5:$B$8),IF($G66="Uso (horas)",SUMIF(Premissas!$E$5:$E$8,"Sim",Premissas!$C$5:$C$8),0))),0)))))</f>
        <v/>
      </c>
      <c r="K66" s="24">
        <f>IF(OR(NOT(ISNUMBER($A66)),$B66="",NOT(ISNUMBER($F66)),$G66="",$H66=""),"",IF($H66="Cancelada",0,IF(Premissas!$E$7&lt;&gt;"Sim",0,IF($G66="Percentual fixo",$F66*N(Premissas!$D$7),IFERROR($F66*IF($G66="Igualitário",1,IF($G66="Participantes",N(Premissas!$B$7),IF($G66="Uso (horas)",N(Premissas!$C$7),0)))/IF($G66="Igualitário",COUNTIF(Premissas!$E$5:$E$8,"Sim"),IF($G66="Participantes",SUMIF(Premissas!$E$5:$E$8,"Sim",Premissas!$B$5:$B$8),IF($G66="Uso (horas)",SUMIF(Premissas!$E$5:$E$8,"Sim",Premissas!$C$5:$C$8),0))),0)))))</f>
        <v/>
      </c>
      <c r="L66" s="24">
        <f>IF(OR(NOT(ISNUMBER($A66)),$B66="",NOT(ISNUMBER($F66)),$G66="",$H66=""),"",IF($H66="Cancelada",0,IF(Premissas!$E$8&lt;&gt;"Sim",0,IF($G66="Percentual fixo",$F66*N(Premissas!$D$8),IFERROR($F66*IF($G66="Igualitário",1,IF($G66="Participantes",N(Premissas!$B$8),IF($G66="Uso (horas)",N(Premissas!$C$8),0)))/IF($G66="Igualitário",COUNTIF(Premissas!$E$5:$E$8,"Sim"),IF($G66="Participantes",SUMIF(Premissas!$E$5:$E$8,"Sim",Premissas!$B$5:$B$8),IF($G66="Uso (horas)",SUMIF(Premissas!$E$5:$E$8,"Sim",Premissas!$C$5:$C$8),0))),0)))))</f>
        <v/>
      </c>
      <c r="M66" s="24">
        <f>IF(OR(NOT(ISNUMBER($A66)),$B66="",NOT(ISNUMBER($F66)),$G66="",$H66=""),"",IF($H66="Cancelada",0,$F66-SUM($I66:$L66)))</f>
        <v/>
      </c>
      <c r="N66" s="25">
        <f>IF($M66="","",IF($H66="Cancelada","Cancelada",IF(ABS($M66)&lt;=N(Premissas!$B$14),"OK","Conferir")))</f>
        <v/>
      </c>
    </row>
    <row r="67">
      <c r="A67" s="18" t="n"/>
      <c r="B67" s="19" t="n"/>
      <c r="C67" s="19" t="n"/>
      <c r="D67" s="19" t="n"/>
      <c r="E67" s="19" t="n"/>
      <c r="F67" s="20" t="n"/>
      <c r="G67" s="21" t="n"/>
      <c r="H67" s="21" t="n"/>
      <c r="I67" s="22">
        <f>IF(OR(NOT(ISNUMBER($A67)),$B67="",NOT(ISNUMBER($F67)),$G67="",$H67=""),"",IF($H67="Cancelada",0,IF(Premissas!$E$5&lt;&gt;"Sim",0,IF($G67="Percentual fixo",$F67*N(Premissas!$D$5),IFERROR($F67*IF($G67="Igualitário",1,IF($G67="Participantes",N(Premissas!$B$5),IF($G67="Uso (horas)",N(Premissas!$C$5),0)))/IF($G67="Igualitário",COUNTIF(Premissas!$E$5:$E$8,"Sim"),IF($G67="Participantes",SUMIF(Premissas!$E$5:$E$8,"Sim",Premissas!$B$5:$B$8),IF($G67="Uso (horas)",SUMIF(Premissas!$E$5:$E$8,"Sim",Premissas!$C$5:$C$8),0))),0)))))</f>
        <v/>
      </c>
      <c r="J67" s="22">
        <f>IF(OR(NOT(ISNUMBER($A67)),$B67="",NOT(ISNUMBER($F67)),$G67="",$H67=""),"",IF($H67="Cancelada",0,IF(Premissas!$E$6&lt;&gt;"Sim",0,IF($G67="Percentual fixo",$F67*N(Premissas!$D$6),IFERROR($F67*IF($G67="Igualitário",1,IF($G67="Participantes",N(Premissas!$B$6),IF($G67="Uso (horas)",N(Premissas!$C$6),0)))/IF($G67="Igualitário",COUNTIF(Premissas!$E$5:$E$8,"Sim"),IF($G67="Participantes",SUMIF(Premissas!$E$5:$E$8,"Sim",Premissas!$B$5:$B$8),IF($G67="Uso (horas)",SUMIF(Premissas!$E$5:$E$8,"Sim",Premissas!$C$5:$C$8),0))),0)))))</f>
        <v/>
      </c>
      <c r="K67" s="22">
        <f>IF(OR(NOT(ISNUMBER($A67)),$B67="",NOT(ISNUMBER($F67)),$G67="",$H67=""),"",IF($H67="Cancelada",0,IF(Premissas!$E$7&lt;&gt;"Sim",0,IF($G67="Percentual fixo",$F67*N(Premissas!$D$7),IFERROR($F67*IF($G67="Igualitário",1,IF($G67="Participantes",N(Premissas!$B$7),IF($G67="Uso (horas)",N(Premissas!$C$7),0)))/IF($G67="Igualitário",COUNTIF(Premissas!$E$5:$E$8,"Sim"),IF($G67="Participantes",SUMIF(Premissas!$E$5:$E$8,"Sim",Premissas!$B$5:$B$8),IF($G67="Uso (horas)",SUMIF(Premissas!$E$5:$E$8,"Sim",Premissas!$C$5:$C$8),0))),0)))))</f>
        <v/>
      </c>
      <c r="L67" s="22">
        <f>IF(OR(NOT(ISNUMBER($A67)),$B67="",NOT(ISNUMBER($F67)),$G67="",$H67=""),"",IF($H67="Cancelada",0,IF(Premissas!$E$8&lt;&gt;"Sim",0,IF($G67="Percentual fixo",$F67*N(Premissas!$D$8),IFERROR($F67*IF($G67="Igualitário",1,IF($G67="Participantes",N(Premissas!$B$8),IF($G67="Uso (horas)",N(Premissas!$C$8),0)))/IF($G67="Igualitário",COUNTIF(Premissas!$E$5:$E$8,"Sim"),IF($G67="Participantes",SUMIF(Premissas!$E$5:$E$8,"Sim",Premissas!$B$5:$B$8),IF($G67="Uso (horas)",SUMIF(Premissas!$E$5:$E$8,"Sim",Premissas!$C$5:$C$8),0))),0)))))</f>
        <v/>
      </c>
      <c r="M67" s="22">
        <f>IF(OR(NOT(ISNUMBER($A67)),$B67="",NOT(ISNUMBER($F67)),$G67="",$H67=""),"",IF($H67="Cancelada",0,$F67-SUM($I67:$L67)))</f>
        <v/>
      </c>
      <c r="N67" s="23">
        <f>IF($M67="","",IF($H67="Cancelada","Cancelada",IF(ABS($M67)&lt;=N(Premissas!$B$14),"OK","Conferir")))</f>
        <v/>
      </c>
    </row>
    <row r="68">
      <c r="A68" s="18" t="n"/>
      <c r="B68" s="19" t="n"/>
      <c r="C68" s="19" t="n"/>
      <c r="D68" s="19" t="n"/>
      <c r="E68" s="19" t="n"/>
      <c r="F68" s="20" t="n"/>
      <c r="G68" s="21" t="n"/>
      <c r="H68" s="21" t="n"/>
      <c r="I68" s="24">
        <f>IF(OR(NOT(ISNUMBER($A68)),$B68="",NOT(ISNUMBER($F68)),$G68="",$H68=""),"",IF($H68="Cancelada",0,IF(Premissas!$E$5&lt;&gt;"Sim",0,IF($G68="Percentual fixo",$F68*N(Premissas!$D$5),IFERROR($F68*IF($G68="Igualitário",1,IF($G68="Participantes",N(Premissas!$B$5),IF($G68="Uso (horas)",N(Premissas!$C$5),0)))/IF($G68="Igualitário",COUNTIF(Premissas!$E$5:$E$8,"Sim"),IF($G68="Participantes",SUMIF(Premissas!$E$5:$E$8,"Sim",Premissas!$B$5:$B$8),IF($G68="Uso (horas)",SUMIF(Premissas!$E$5:$E$8,"Sim",Premissas!$C$5:$C$8),0))),0)))))</f>
        <v/>
      </c>
      <c r="J68" s="24">
        <f>IF(OR(NOT(ISNUMBER($A68)),$B68="",NOT(ISNUMBER($F68)),$G68="",$H68=""),"",IF($H68="Cancelada",0,IF(Premissas!$E$6&lt;&gt;"Sim",0,IF($G68="Percentual fixo",$F68*N(Premissas!$D$6),IFERROR($F68*IF($G68="Igualitário",1,IF($G68="Participantes",N(Premissas!$B$6),IF($G68="Uso (horas)",N(Premissas!$C$6),0)))/IF($G68="Igualitário",COUNTIF(Premissas!$E$5:$E$8,"Sim"),IF($G68="Participantes",SUMIF(Premissas!$E$5:$E$8,"Sim",Premissas!$B$5:$B$8),IF($G68="Uso (horas)",SUMIF(Premissas!$E$5:$E$8,"Sim",Premissas!$C$5:$C$8),0))),0)))))</f>
        <v/>
      </c>
      <c r="K68" s="24">
        <f>IF(OR(NOT(ISNUMBER($A68)),$B68="",NOT(ISNUMBER($F68)),$G68="",$H68=""),"",IF($H68="Cancelada",0,IF(Premissas!$E$7&lt;&gt;"Sim",0,IF($G68="Percentual fixo",$F68*N(Premissas!$D$7),IFERROR($F68*IF($G68="Igualitário",1,IF($G68="Participantes",N(Premissas!$B$7),IF($G68="Uso (horas)",N(Premissas!$C$7),0)))/IF($G68="Igualitário",COUNTIF(Premissas!$E$5:$E$8,"Sim"),IF($G68="Participantes",SUMIF(Premissas!$E$5:$E$8,"Sim",Premissas!$B$5:$B$8),IF($G68="Uso (horas)",SUMIF(Premissas!$E$5:$E$8,"Sim",Premissas!$C$5:$C$8),0))),0)))))</f>
        <v/>
      </c>
      <c r="L68" s="24">
        <f>IF(OR(NOT(ISNUMBER($A68)),$B68="",NOT(ISNUMBER($F68)),$G68="",$H68=""),"",IF($H68="Cancelada",0,IF(Premissas!$E$8&lt;&gt;"Sim",0,IF($G68="Percentual fixo",$F68*N(Premissas!$D$8),IFERROR($F68*IF($G68="Igualitário",1,IF($G68="Participantes",N(Premissas!$B$8),IF($G68="Uso (horas)",N(Premissas!$C$8),0)))/IF($G68="Igualitário",COUNTIF(Premissas!$E$5:$E$8,"Sim"),IF($G68="Participantes",SUMIF(Premissas!$E$5:$E$8,"Sim",Premissas!$B$5:$B$8),IF($G68="Uso (horas)",SUMIF(Premissas!$E$5:$E$8,"Sim",Premissas!$C$5:$C$8),0))),0)))))</f>
        <v/>
      </c>
      <c r="M68" s="24">
        <f>IF(OR(NOT(ISNUMBER($A68)),$B68="",NOT(ISNUMBER($F68)),$G68="",$H68=""),"",IF($H68="Cancelada",0,$F68-SUM($I68:$L68)))</f>
        <v/>
      </c>
      <c r="N68" s="25">
        <f>IF($M68="","",IF($H68="Cancelada","Cancelada",IF(ABS($M68)&lt;=N(Premissas!$B$14),"OK","Conferir")))</f>
        <v/>
      </c>
    </row>
    <row r="69">
      <c r="A69" s="18" t="n"/>
      <c r="B69" s="19" t="n"/>
      <c r="C69" s="19" t="n"/>
      <c r="D69" s="19" t="n"/>
      <c r="E69" s="19" t="n"/>
      <c r="F69" s="20" t="n"/>
      <c r="G69" s="21" t="n"/>
      <c r="H69" s="21" t="n"/>
      <c r="I69" s="22">
        <f>IF(OR(NOT(ISNUMBER($A69)),$B69="",NOT(ISNUMBER($F69)),$G69="",$H69=""),"",IF($H69="Cancelada",0,IF(Premissas!$E$5&lt;&gt;"Sim",0,IF($G69="Percentual fixo",$F69*N(Premissas!$D$5),IFERROR($F69*IF($G69="Igualitário",1,IF($G69="Participantes",N(Premissas!$B$5),IF($G69="Uso (horas)",N(Premissas!$C$5),0)))/IF($G69="Igualitário",COUNTIF(Premissas!$E$5:$E$8,"Sim"),IF($G69="Participantes",SUMIF(Premissas!$E$5:$E$8,"Sim",Premissas!$B$5:$B$8),IF($G69="Uso (horas)",SUMIF(Premissas!$E$5:$E$8,"Sim",Premissas!$C$5:$C$8),0))),0)))))</f>
        <v/>
      </c>
      <c r="J69" s="22">
        <f>IF(OR(NOT(ISNUMBER($A69)),$B69="",NOT(ISNUMBER($F69)),$G69="",$H69=""),"",IF($H69="Cancelada",0,IF(Premissas!$E$6&lt;&gt;"Sim",0,IF($G69="Percentual fixo",$F69*N(Premissas!$D$6),IFERROR($F69*IF($G69="Igualitário",1,IF($G69="Participantes",N(Premissas!$B$6),IF($G69="Uso (horas)",N(Premissas!$C$6),0)))/IF($G69="Igualitário",COUNTIF(Premissas!$E$5:$E$8,"Sim"),IF($G69="Participantes",SUMIF(Premissas!$E$5:$E$8,"Sim",Premissas!$B$5:$B$8),IF($G69="Uso (horas)",SUMIF(Premissas!$E$5:$E$8,"Sim",Premissas!$C$5:$C$8),0))),0)))))</f>
        <v/>
      </c>
      <c r="K69" s="22">
        <f>IF(OR(NOT(ISNUMBER($A69)),$B69="",NOT(ISNUMBER($F69)),$G69="",$H69=""),"",IF($H69="Cancelada",0,IF(Premissas!$E$7&lt;&gt;"Sim",0,IF($G69="Percentual fixo",$F69*N(Premissas!$D$7),IFERROR($F69*IF($G69="Igualitário",1,IF($G69="Participantes",N(Premissas!$B$7),IF($G69="Uso (horas)",N(Premissas!$C$7),0)))/IF($G69="Igualitário",COUNTIF(Premissas!$E$5:$E$8,"Sim"),IF($G69="Participantes",SUMIF(Premissas!$E$5:$E$8,"Sim",Premissas!$B$5:$B$8),IF($G69="Uso (horas)",SUMIF(Premissas!$E$5:$E$8,"Sim",Premissas!$C$5:$C$8),0))),0)))))</f>
        <v/>
      </c>
      <c r="L69" s="22">
        <f>IF(OR(NOT(ISNUMBER($A69)),$B69="",NOT(ISNUMBER($F69)),$G69="",$H69=""),"",IF($H69="Cancelada",0,IF(Premissas!$E$8&lt;&gt;"Sim",0,IF($G69="Percentual fixo",$F69*N(Premissas!$D$8),IFERROR($F69*IF($G69="Igualitário",1,IF($G69="Participantes",N(Premissas!$B$8),IF($G69="Uso (horas)",N(Premissas!$C$8),0)))/IF($G69="Igualitário",COUNTIF(Premissas!$E$5:$E$8,"Sim"),IF($G69="Participantes",SUMIF(Premissas!$E$5:$E$8,"Sim",Premissas!$B$5:$B$8),IF($G69="Uso (horas)",SUMIF(Premissas!$E$5:$E$8,"Sim",Premissas!$C$5:$C$8),0))),0)))))</f>
        <v/>
      </c>
      <c r="M69" s="22">
        <f>IF(OR(NOT(ISNUMBER($A69)),$B69="",NOT(ISNUMBER($F69)),$G69="",$H69=""),"",IF($H69="Cancelada",0,$F69-SUM($I69:$L69)))</f>
        <v/>
      </c>
      <c r="N69" s="23">
        <f>IF($M69="","",IF($H69="Cancelada","Cancelada",IF(ABS($M69)&lt;=N(Premissas!$B$14),"OK","Conferir")))</f>
        <v/>
      </c>
    </row>
    <row r="70">
      <c r="A70" s="18" t="n"/>
      <c r="B70" s="19" t="n"/>
      <c r="C70" s="19" t="n"/>
      <c r="D70" s="19" t="n"/>
      <c r="E70" s="19" t="n"/>
      <c r="F70" s="20" t="n"/>
      <c r="G70" s="21" t="n"/>
      <c r="H70" s="21" t="n"/>
      <c r="I70" s="24">
        <f>IF(OR(NOT(ISNUMBER($A70)),$B70="",NOT(ISNUMBER($F70)),$G70="",$H70=""),"",IF($H70="Cancelada",0,IF(Premissas!$E$5&lt;&gt;"Sim",0,IF($G70="Percentual fixo",$F70*N(Premissas!$D$5),IFERROR($F70*IF($G70="Igualitário",1,IF($G70="Participantes",N(Premissas!$B$5),IF($G70="Uso (horas)",N(Premissas!$C$5),0)))/IF($G70="Igualitário",COUNTIF(Premissas!$E$5:$E$8,"Sim"),IF($G70="Participantes",SUMIF(Premissas!$E$5:$E$8,"Sim",Premissas!$B$5:$B$8),IF($G70="Uso (horas)",SUMIF(Premissas!$E$5:$E$8,"Sim",Premissas!$C$5:$C$8),0))),0)))))</f>
        <v/>
      </c>
      <c r="J70" s="24">
        <f>IF(OR(NOT(ISNUMBER($A70)),$B70="",NOT(ISNUMBER($F70)),$G70="",$H70=""),"",IF($H70="Cancelada",0,IF(Premissas!$E$6&lt;&gt;"Sim",0,IF($G70="Percentual fixo",$F70*N(Premissas!$D$6),IFERROR($F70*IF($G70="Igualitário",1,IF($G70="Participantes",N(Premissas!$B$6),IF($G70="Uso (horas)",N(Premissas!$C$6),0)))/IF($G70="Igualitário",COUNTIF(Premissas!$E$5:$E$8,"Sim"),IF($G70="Participantes",SUMIF(Premissas!$E$5:$E$8,"Sim",Premissas!$B$5:$B$8),IF($G70="Uso (horas)",SUMIF(Premissas!$E$5:$E$8,"Sim",Premissas!$C$5:$C$8),0))),0)))))</f>
        <v/>
      </c>
      <c r="K70" s="24">
        <f>IF(OR(NOT(ISNUMBER($A70)),$B70="",NOT(ISNUMBER($F70)),$G70="",$H70=""),"",IF($H70="Cancelada",0,IF(Premissas!$E$7&lt;&gt;"Sim",0,IF($G70="Percentual fixo",$F70*N(Premissas!$D$7),IFERROR($F70*IF($G70="Igualitário",1,IF($G70="Participantes",N(Premissas!$B$7),IF($G70="Uso (horas)",N(Premissas!$C$7),0)))/IF($G70="Igualitário",COUNTIF(Premissas!$E$5:$E$8,"Sim"),IF($G70="Participantes",SUMIF(Premissas!$E$5:$E$8,"Sim",Premissas!$B$5:$B$8),IF($G70="Uso (horas)",SUMIF(Premissas!$E$5:$E$8,"Sim",Premissas!$C$5:$C$8),0))),0)))))</f>
        <v/>
      </c>
      <c r="L70" s="24">
        <f>IF(OR(NOT(ISNUMBER($A70)),$B70="",NOT(ISNUMBER($F70)),$G70="",$H70=""),"",IF($H70="Cancelada",0,IF(Premissas!$E$8&lt;&gt;"Sim",0,IF($G70="Percentual fixo",$F70*N(Premissas!$D$8),IFERROR($F70*IF($G70="Igualitário",1,IF($G70="Participantes",N(Premissas!$B$8),IF($G70="Uso (horas)",N(Premissas!$C$8),0)))/IF($G70="Igualitário",COUNTIF(Premissas!$E$5:$E$8,"Sim"),IF($G70="Participantes",SUMIF(Premissas!$E$5:$E$8,"Sim",Premissas!$B$5:$B$8),IF($G70="Uso (horas)",SUMIF(Premissas!$E$5:$E$8,"Sim",Premissas!$C$5:$C$8),0))),0)))))</f>
        <v/>
      </c>
      <c r="M70" s="24">
        <f>IF(OR(NOT(ISNUMBER($A70)),$B70="",NOT(ISNUMBER($F70)),$G70="",$H70=""),"",IF($H70="Cancelada",0,$F70-SUM($I70:$L70)))</f>
        <v/>
      </c>
      <c r="N70" s="25">
        <f>IF($M70="","",IF($H70="Cancelada","Cancelada",IF(ABS($M70)&lt;=N(Premissas!$B$14),"OK","Conferir")))</f>
        <v/>
      </c>
    </row>
    <row r="71">
      <c r="A71" s="18" t="n"/>
      <c r="B71" s="19" t="n"/>
      <c r="C71" s="19" t="n"/>
      <c r="D71" s="19" t="n"/>
      <c r="E71" s="19" t="n"/>
      <c r="F71" s="20" t="n"/>
      <c r="G71" s="21" t="n"/>
      <c r="H71" s="21" t="n"/>
      <c r="I71" s="22">
        <f>IF(OR(NOT(ISNUMBER($A71)),$B71="",NOT(ISNUMBER($F71)),$G71="",$H71=""),"",IF($H71="Cancelada",0,IF(Premissas!$E$5&lt;&gt;"Sim",0,IF($G71="Percentual fixo",$F71*N(Premissas!$D$5),IFERROR($F71*IF($G71="Igualitário",1,IF($G71="Participantes",N(Premissas!$B$5),IF($G71="Uso (horas)",N(Premissas!$C$5),0)))/IF($G71="Igualitário",COUNTIF(Premissas!$E$5:$E$8,"Sim"),IF($G71="Participantes",SUMIF(Premissas!$E$5:$E$8,"Sim",Premissas!$B$5:$B$8),IF($G71="Uso (horas)",SUMIF(Premissas!$E$5:$E$8,"Sim",Premissas!$C$5:$C$8),0))),0)))))</f>
        <v/>
      </c>
      <c r="J71" s="22">
        <f>IF(OR(NOT(ISNUMBER($A71)),$B71="",NOT(ISNUMBER($F71)),$G71="",$H71=""),"",IF($H71="Cancelada",0,IF(Premissas!$E$6&lt;&gt;"Sim",0,IF($G71="Percentual fixo",$F71*N(Premissas!$D$6),IFERROR($F71*IF($G71="Igualitário",1,IF($G71="Participantes",N(Premissas!$B$6),IF($G71="Uso (horas)",N(Premissas!$C$6),0)))/IF($G71="Igualitário",COUNTIF(Premissas!$E$5:$E$8,"Sim"),IF($G71="Participantes",SUMIF(Premissas!$E$5:$E$8,"Sim",Premissas!$B$5:$B$8),IF($G71="Uso (horas)",SUMIF(Premissas!$E$5:$E$8,"Sim",Premissas!$C$5:$C$8),0))),0)))))</f>
        <v/>
      </c>
      <c r="K71" s="22">
        <f>IF(OR(NOT(ISNUMBER($A71)),$B71="",NOT(ISNUMBER($F71)),$G71="",$H71=""),"",IF($H71="Cancelada",0,IF(Premissas!$E$7&lt;&gt;"Sim",0,IF($G71="Percentual fixo",$F71*N(Premissas!$D$7),IFERROR($F71*IF($G71="Igualitário",1,IF($G71="Participantes",N(Premissas!$B$7),IF($G71="Uso (horas)",N(Premissas!$C$7),0)))/IF($G71="Igualitário",COUNTIF(Premissas!$E$5:$E$8,"Sim"),IF($G71="Participantes",SUMIF(Premissas!$E$5:$E$8,"Sim",Premissas!$B$5:$B$8),IF($G71="Uso (horas)",SUMIF(Premissas!$E$5:$E$8,"Sim",Premissas!$C$5:$C$8),0))),0)))))</f>
        <v/>
      </c>
      <c r="L71" s="22">
        <f>IF(OR(NOT(ISNUMBER($A71)),$B71="",NOT(ISNUMBER($F71)),$G71="",$H71=""),"",IF($H71="Cancelada",0,IF(Premissas!$E$8&lt;&gt;"Sim",0,IF($G71="Percentual fixo",$F71*N(Premissas!$D$8),IFERROR($F71*IF($G71="Igualitário",1,IF($G71="Participantes",N(Premissas!$B$8),IF($G71="Uso (horas)",N(Premissas!$C$8),0)))/IF($G71="Igualitário",COUNTIF(Premissas!$E$5:$E$8,"Sim"),IF($G71="Participantes",SUMIF(Premissas!$E$5:$E$8,"Sim",Premissas!$B$5:$B$8),IF($G71="Uso (horas)",SUMIF(Premissas!$E$5:$E$8,"Sim",Premissas!$C$5:$C$8),0))),0)))))</f>
        <v/>
      </c>
      <c r="M71" s="22">
        <f>IF(OR(NOT(ISNUMBER($A71)),$B71="",NOT(ISNUMBER($F71)),$G71="",$H71=""),"",IF($H71="Cancelada",0,$F71-SUM($I71:$L71)))</f>
        <v/>
      </c>
      <c r="N71" s="23">
        <f>IF($M71="","",IF($H71="Cancelada","Cancelada",IF(ABS($M71)&lt;=N(Premissas!$B$14),"OK","Conferir")))</f>
        <v/>
      </c>
    </row>
    <row r="72">
      <c r="A72" s="18" t="n"/>
      <c r="B72" s="19" t="n"/>
      <c r="C72" s="19" t="n"/>
      <c r="D72" s="19" t="n"/>
      <c r="E72" s="19" t="n"/>
      <c r="F72" s="20" t="n"/>
      <c r="G72" s="21" t="n"/>
      <c r="H72" s="21" t="n"/>
      <c r="I72" s="24">
        <f>IF(OR(NOT(ISNUMBER($A72)),$B72="",NOT(ISNUMBER($F72)),$G72="",$H72=""),"",IF($H72="Cancelada",0,IF(Premissas!$E$5&lt;&gt;"Sim",0,IF($G72="Percentual fixo",$F72*N(Premissas!$D$5),IFERROR($F72*IF($G72="Igualitário",1,IF($G72="Participantes",N(Premissas!$B$5),IF($G72="Uso (horas)",N(Premissas!$C$5),0)))/IF($G72="Igualitário",COUNTIF(Premissas!$E$5:$E$8,"Sim"),IF($G72="Participantes",SUMIF(Premissas!$E$5:$E$8,"Sim",Premissas!$B$5:$B$8),IF($G72="Uso (horas)",SUMIF(Premissas!$E$5:$E$8,"Sim",Premissas!$C$5:$C$8),0))),0)))))</f>
        <v/>
      </c>
      <c r="J72" s="24">
        <f>IF(OR(NOT(ISNUMBER($A72)),$B72="",NOT(ISNUMBER($F72)),$G72="",$H72=""),"",IF($H72="Cancelada",0,IF(Premissas!$E$6&lt;&gt;"Sim",0,IF($G72="Percentual fixo",$F72*N(Premissas!$D$6),IFERROR($F72*IF($G72="Igualitário",1,IF($G72="Participantes",N(Premissas!$B$6),IF($G72="Uso (horas)",N(Premissas!$C$6),0)))/IF($G72="Igualitário",COUNTIF(Premissas!$E$5:$E$8,"Sim"),IF($G72="Participantes",SUMIF(Premissas!$E$5:$E$8,"Sim",Premissas!$B$5:$B$8),IF($G72="Uso (horas)",SUMIF(Premissas!$E$5:$E$8,"Sim",Premissas!$C$5:$C$8),0))),0)))))</f>
        <v/>
      </c>
      <c r="K72" s="24">
        <f>IF(OR(NOT(ISNUMBER($A72)),$B72="",NOT(ISNUMBER($F72)),$G72="",$H72=""),"",IF($H72="Cancelada",0,IF(Premissas!$E$7&lt;&gt;"Sim",0,IF($G72="Percentual fixo",$F72*N(Premissas!$D$7),IFERROR($F72*IF($G72="Igualitário",1,IF($G72="Participantes",N(Premissas!$B$7),IF($G72="Uso (horas)",N(Premissas!$C$7),0)))/IF($G72="Igualitário",COUNTIF(Premissas!$E$5:$E$8,"Sim"),IF($G72="Participantes",SUMIF(Premissas!$E$5:$E$8,"Sim",Premissas!$B$5:$B$8),IF($G72="Uso (horas)",SUMIF(Premissas!$E$5:$E$8,"Sim",Premissas!$C$5:$C$8),0))),0)))))</f>
        <v/>
      </c>
      <c r="L72" s="24">
        <f>IF(OR(NOT(ISNUMBER($A72)),$B72="",NOT(ISNUMBER($F72)),$G72="",$H72=""),"",IF($H72="Cancelada",0,IF(Premissas!$E$8&lt;&gt;"Sim",0,IF($G72="Percentual fixo",$F72*N(Premissas!$D$8),IFERROR($F72*IF($G72="Igualitário",1,IF($G72="Participantes",N(Premissas!$B$8),IF($G72="Uso (horas)",N(Premissas!$C$8),0)))/IF($G72="Igualitário",COUNTIF(Premissas!$E$5:$E$8,"Sim"),IF($G72="Participantes",SUMIF(Premissas!$E$5:$E$8,"Sim",Premissas!$B$5:$B$8),IF($G72="Uso (horas)",SUMIF(Premissas!$E$5:$E$8,"Sim",Premissas!$C$5:$C$8),0))),0)))))</f>
        <v/>
      </c>
      <c r="M72" s="24">
        <f>IF(OR(NOT(ISNUMBER($A72)),$B72="",NOT(ISNUMBER($F72)),$G72="",$H72=""),"",IF($H72="Cancelada",0,$F72-SUM($I72:$L72)))</f>
        <v/>
      </c>
      <c r="N72" s="25">
        <f>IF($M72="","",IF($H72="Cancelada","Cancelada",IF(ABS($M72)&lt;=N(Premissas!$B$14),"OK","Conferir")))</f>
        <v/>
      </c>
    </row>
    <row r="73">
      <c r="A73" s="18" t="n"/>
      <c r="B73" s="19" t="n"/>
      <c r="C73" s="19" t="n"/>
      <c r="D73" s="19" t="n"/>
      <c r="E73" s="19" t="n"/>
      <c r="F73" s="20" t="n"/>
      <c r="G73" s="21" t="n"/>
      <c r="H73" s="21" t="n"/>
      <c r="I73" s="22">
        <f>IF(OR(NOT(ISNUMBER($A73)),$B73="",NOT(ISNUMBER($F73)),$G73="",$H73=""),"",IF($H73="Cancelada",0,IF(Premissas!$E$5&lt;&gt;"Sim",0,IF($G73="Percentual fixo",$F73*N(Premissas!$D$5),IFERROR($F73*IF($G73="Igualitário",1,IF($G73="Participantes",N(Premissas!$B$5),IF($G73="Uso (horas)",N(Premissas!$C$5),0)))/IF($G73="Igualitário",COUNTIF(Premissas!$E$5:$E$8,"Sim"),IF($G73="Participantes",SUMIF(Premissas!$E$5:$E$8,"Sim",Premissas!$B$5:$B$8),IF($G73="Uso (horas)",SUMIF(Premissas!$E$5:$E$8,"Sim",Premissas!$C$5:$C$8),0))),0)))))</f>
        <v/>
      </c>
      <c r="J73" s="22">
        <f>IF(OR(NOT(ISNUMBER($A73)),$B73="",NOT(ISNUMBER($F73)),$G73="",$H73=""),"",IF($H73="Cancelada",0,IF(Premissas!$E$6&lt;&gt;"Sim",0,IF($G73="Percentual fixo",$F73*N(Premissas!$D$6),IFERROR($F73*IF($G73="Igualitário",1,IF($G73="Participantes",N(Premissas!$B$6),IF($G73="Uso (horas)",N(Premissas!$C$6),0)))/IF($G73="Igualitário",COUNTIF(Premissas!$E$5:$E$8,"Sim"),IF($G73="Participantes",SUMIF(Premissas!$E$5:$E$8,"Sim",Premissas!$B$5:$B$8),IF($G73="Uso (horas)",SUMIF(Premissas!$E$5:$E$8,"Sim",Premissas!$C$5:$C$8),0))),0)))))</f>
        <v/>
      </c>
      <c r="K73" s="22">
        <f>IF(OR(NOT(ISNUMBER($A73)),$B73="",NOT(ISNUMBER($F73)),$G73="",$H73=""),"",IF($H73="Cancelada",0,IF(Premissas!$E$7&lt;&gt;"Sim",0,IF($G73="Percentual fixo",$F73*N(Premissas!$D$7),IFERROR($F73*IF($G73="Igualitário",1,IF($G73="Participantes",N(Premissas!$B$7),IF($G73="Uso (horas)",N(Premissas!$C$7),0)))/IF($G73="Igualitário",COUNTIF(Premissas!$E$5:$E$8,"Sim"),IF($G73="Participantes",SUMIF(Premissas!$E$5:$E$8,"Sim",Premissas!$B$5:$B$8),IF($G73="Uso (horas)",SUMIF(Premissas!$E$5:$E$8,"Sim",Premissas!$C$5:$C$8),0))),0)))))</f>
        <v/>
      </c>
      <c r="L73" s="22">
        <f>IF(OR(NOT(ISNUMBER($A73)),$B73="",NOT(ISNUMBER($F73)),$G73="",$H73=""),"",IF($H73="Cancelada",0,IF(Premissas!$E$8&lt;&gt;"Sim",0,IF($G73="Percentual fixo",$F73*N(Premissas!$D$8),IFERROR($F73*IF($G73="Igualitário",1,IF($G73="Participantes",N(Premissas!$B$8),IF($G73="Uso (horas)",N(Premissas!$C$8),0)))/IF($G73="Igualitário",COUNTIF(Premissas!$E$5:$E$8,"Sim"),IF($G73="Participantes",SUMIF(Premissas!$E$5:$E$8,"Sim",Premissas!$B$5:$B$8),IF($G73="Uso (horas)",SUMIF(Premissas!$E$5:$E$8,"Sim",Premissas!$C$5:$C$8),0))),0)))))</f>
        <v/>
      </c>
      <c r="M73" s="22">
        <f>IF(OR(NOT(ISNUMBER($A73)),$B73="",NOT(ISNUMBER($F73)),$G73="",$H73=""),"",IF($H73="Cancelada",0,$F73-SUM($I73:$L73)))</f>
        <v/>
      </c>
      <c r="N73" s="23">
        <f>IF($M73="","",IF($H73="Cancelada","Cancelada",IF(ABS($M73)&lt;=N(Premissas!$B$14),"OK","Conferir")))</f>
        <v/>
      </c>
    </row>
    <row r="74">
      <c r="A74" s="18" t="n"/>
      <c r="B74" s="19" t="n"/>
      <c r="C74" s="19" t="n"/>
      <c r="D74" s="19" t="n"/>
      <c r="E74" s="19" t="n"/>
      <c r="F74" s="20" t="n"/>
      <c r="G74" s="21" t="n"/>
      <c r="H74" s="21" t="n"/>
      <c r="I74" s="24">
        <f>IF(OR(NOT(ISNUMBER($A74)),$B74="",NOT(ISNUMBER($F74)),$G74="",$H74=""),"",IF($H74="Cancelada",0,IF(Premissas!$E$5&lt;&gt;"Sim",0,IF($G74="Percentual fixo",$F74*N(Premissas!$D$5),IFERROR($F74*IF($G74="Igualitário",1,IF($G74="Participantes",N(Premissas!$B$5),IF($G74="Uso (horas)",N(Premissas!$C$5),0)))/IF($G74="Igualitário",COUNTIF(Premissas!$E$5:$E$8,"Sim"),IF($G74="Participantes",SUMIF(Premissas!$E$5:$E$8,"Sim",Premissas!$B$5:$B$8),IF($G74="Uso (horas)",SUMIF(Premissas!$E$5:$E$8,"Sim",Premissas!$C$5:$C$8),0))),0)))))</f>
        <v/>
      </c>
      <c r="J74" s="24">
        <f>IF(OR(NOT(ISNUMBER($A74)),$B74="",NOT(ISNUMBER($F74)),$G74="",$H74=""),"",IF($H74="Cancelada",0,IF(Premissas!$E$6&lt;&gt;"Sim",0,IF($G74="Percentual fixo",$F74*N(Premissas!$D$6),IFERROR($F74*IF($G74="Igualitário",1,IF($G74="Participantes",N(Premissas!$B$6),IF($G74="Uso (horas)",N(Premissas!$C$6),0)))/IF($G74="Igualitário",COUNTIF(Premissas!$E$5:$E$8,"Sim"),IF($G74="Participantes",SUMIF(Premissas!$E$5:$E$8,"Sim",Premissas!$B$5:$B$8),IF($G74="Uso (horas)",SUMIF(Premissas!$E$5:$E$8,"Sim",Premissas!$C$5:$C$8),0))),0)))))</f>
        <v/>
      </c>
      <c r="K74" s="24">
        <f>IF(OR(NOT(ISNUMBER($A74)),$B74="",NOT(ISNUMBER($F74)),$G74="",$H74=""),"",IF($H74="Cancelada",0,IF(Premissas!$E$7&lt;&gt;"Sim",0,IF($G74="Percentual fixo",$F74*N(Premissas!$D$7),IFERROR($F74*IF($G74="Igualitário",1,IF($G74="Participantes",N(Premissas!$B$7),IF($G74="Uso (horas)",N(Premissas!$C$7),0)))/IF($G74="Igualitário",COUNTIF(Premissas!$E$5:$E$8,"Sim"),IF($G74="Participantes",SUMIF(Premissas!$E$5:$E$8,"Sim",Premissas!$B$5:$B$8),IF($G74="Uso (horas)",SUMIF(Premissas!$E$5:$E$8,"Sim",Premissas!$C$5:$C$8),0))),0)))))</f>
        <v/>
      </c>
      <c r="L74" s="24">
        <f>IF(OR(NOT(ISNUMBER($A74)),$B74="",NOT(ISNUMBER($F74)),$G74="",$H74=""),"",IF($H74="Cancelada",0,IF(Premissas!$E$8&lt;&gt;"Sim",0,IF($G74="Percentual fixo",$F74*N(Premissas!$D$8),IFERROR($F74*IF($G74="Igualitário",1,IF($G74="Participantes",N(Premissas!$B$8),IF($G74="Uso (horas)",N(Premissas!$C$8),0)))/IF($G74="Igualitário",COUNTIF(Premissas!$E$5:$E$8,"Sim"),IF($G74="Participantes",SUMIF(Premissas!$E$5:$E$8,"Sim",Premissas!$B$5:$B$8),IF($G74="Uso (horas)",SUMIF(Premissas!$E$5:$E$8,"Sim",Premissas!$C$5:$C$8),0))),0)))))</f>
        <v/>
      </c>
      <c r="M74" s="24">
        <f>IF(OR(NOT(ISNUMBER($A74)),$B74="",NOT(ISNUMBER($F74)),$G74="",$H74=""),"",IF($H74="Cancelada",0,$F74-SUM($I74:$L74)))</f>
        <v/>
      </c>
      <c r="N74" s="25">
        <f>IF($M74="","",IF($H74="Cancelada","Cancelada",IF(ABS($M74)&lt;=N(Premissas!$B$14),"OK","Conferir")))</f>
        <v/>
      </c>
    </row>
    <row r="75">
      <c r="A75" s="18" t="n"/>
      <c r="B75" s="19" t="n"/>
      <c r="C75" s="19" t="n"/>
      <c r="D75" s="19" t="n"/>
      <c r="E75" s="19" t="n"/>
      <c r="F75" s="20" t="n"/>
      <c r="G75" s="21" t="n"/>
      <c r="H75" s="21" t="n"/>
      <c r="I75" s="22">
        <f>IF(OR(NOT(ISNUMBER($A75)),$B75="",NOT(ISNUMBER($F75)),$G75="",$H75=""),"",IF($H75="Cancelada",0,IF(Premissas!$E$5&lt;&gt;"Sim",0,IF($G75="Percentual fixo",$F75*N(Premissas!$D$5),IFERROR($F75*IF($G75="Igualitário",1,IF($G75="Participantes",N(Premissas!$B$5),IF($G75="Uso (horas)",N(Premissas!$C$5),0)))/IF($G75="Igualitário",COUNTIF(Premissas!$E$5:$E$8,"Sim"),IF($G75="Participantes",SUMIF(Premissas!$E$5:$E$8,"Sim",Premissas!$B$5:$B$8),IF($G75="Uso (horas)",SUMIF(Premissas!$E$5:$E$8,"Sim",Premissas!$C$5:$C$8),0))),0)))))</f>
        <v/>
      </c>
      <c r="J75" s="22">
        <f>IF(OR(NOT(ISNUMBER($A75)),$B75="",NOT(ISNUMBER($F75)),$G75="",$H75=""),"",IF($H75="Cancelada",0,IF(Premissas!$E$6&lt;&gt;"Sim",0,IF($G75="Percentual fixo",$F75*N(Premissas!$D$6),IFERROR($F75*IF($G75="Igualitário",1,IF($G75="Participantes",N(Premissas!$B$6),IF($G75="Uso (horas)",N(Premissas!$C$6),0)))/IF($G75="Igualitário",COUNTIF(Premissas!$E$5:$E$8,"Sim"),IF($G75="Participantes",SUMIF(Premissas!$E$5:$E$8,"Sim",Premissas!$B$5:$B$8),IF($G75="Uso (horas)",SUMIF(Premissas!$E$5:$E$8,"Sim",Premissas!$C$5:$C$8),0))),0)))))</f>
        <v/>
      </c>
      <c r="K75" s="22">
        <f>IF(OR(NOT(ISNUMBER($A75)),$B75="",NOT(ISNUMBER($F75)),$G75="",$H75=""),"",IF($H75="Cancelada",0,IF(Premissas!$E$7&lt;&gt;"Sim",0,IF($G75="Percentual fixo",$F75*N(Premissas!$D$7),IFERROR($F75*IF($G75="Igualitário",1,IF($G75="Participantes",N(Premissas!$B$7),IF($G75="Uso (horas)",N(Premissas!$C$7),0)))/IF($G75="Igualitário",COUNTIF(Premissas!$E$5:$E$8,"Sim"),IF($G75="Participantes",SUMIF(Premissas!$E$5:$E$8,"Sim",Premissas!$B$5:$B$8),IF($G75="Uso (horas)",SUMIF(Premissas!$E$5:$E$8,"Sim",Premissas!$C$5:$C$8),0))),0)))))</f>
        <v/>
      </c>
      <c r="L75" s="22">
        <f>IF(OR(NOT(ISNUMBER($A75)),$B75="",NOT(ISNUMBER($F75)),$G75="",$H75=""),"",IF($H75="Cancelada",0,IF(Premissas!$E$8&lt;&gt;"Sim",0,IF($G75="Percentual fixo",$F75*N(Premissas!$D$8),IFERROR($F75*IF($G75="Igualitário",1,IF($G75="Participantes",N(Premissas!$B$8),IF($G75="Uso (horas)",N(Premissas!$C$8),0)))/IF($G75="Igualitário",COUNTIF(Premissas!$E$5:$E$8,"Sim"),IF($G75="Participantes",SUMIF(Premissas!$E$5:$E$8,"Sim",Premissas!$B$5:$B$8),IF($G75="Uso (horas)",SUMIF(Premissas!$E$5:$E$8,"Sim",Premissas!$C$5:$C$8),0))),0)))))</f>
        <v/>
      </c>
      <c r="M75" s="22">
        <f>IF(OR(NOT(ISNUMBER($A75)),$B75="",NOT(ISNUMBER($F75)),$G75="",$H75=""),"",IF($H75="Cancelada",0,$F75-SUM($I75:$L75)))</f>
        <v/>
      </c>
      <c r="N75" s="23">
        <f>IF($M75="","",IF($H75="Cancelada","Cancelada",IF(ABS($M75)&lt;=N(Premissas!$B$14),"OK","Conferir")))</f>
        <v/>
      </c>
    </row>
    <row r="76">
      <c r="A76" s="18" t="n"/>
      <c r="B76" s="19" t="n"/>
      <c r="C76" s="19" t="n"/>
      <c r="D76" s="19" t="n"/>
      <c r="E76" s="19" t="n"/>
      <c r="F76" s="20" t="n"/>
      <c r="G76" s="21" t="n"/>
      <c r="H76" s="21" t="n"/>
      <c r="I76" s="24">
        <f>IF(OR(NOT(ISNUMBER($A76)),$B76="",NOT(ISNUMBER($F76)),$G76="",$H76=""),"",IF($H76="Cancelada",0,IF(Premissas!$E$5&lt;&gt;"Sim",0,IF($G76="Percentual fixo",$F76*N(Premissas!$D$5),IFERROR($F76*IF($G76="Igualitário",1,IF($G76="Participantes",N(Premissas!$B$5),IF($G76="Uso (horas)",N(Premissas!$C$5),0)))/IF($G76="Igualitário",COUNTIF(Premissas!$E$5:$E$8,"Sim"),IF($G76="Participantes",SUMIF(Premissas!$E$5:$E$8,"Sim",Premissas!$B$5:$B$8),IF($G76="Uso (horas)",SUMIF(Premissas!$E$5:$E$8,"Sim",Premissas!$C$5:$C$8),0))),0)))))</f>
        <v/>
      </c>
      <c r="J76" s="24">
        <f>IF(OR(NOT(ISNUMBER($A76)),$B76="",NOT(ISNUMBER($F76)),$G76="",$H76=""),"",IF($H76="Cancelada",0,IF(Premissas!$E$6&lt;&gt;"Sim",0,IF($G76="Percentual fixo",$F76*N(Premissas!$D$6),IFERROR($F76*IF($G76="Igualitário",1,IF($G76="Participantes",N(Premissas!$B$6),IF($G76="Uso (horas)",N(Premissas!$C$6),0)))/IF($G76="Igualitário",COUNTIF(Premissas!$E$5:$E$8,"Sim"),IF($G76="Participantes",SUMIF(Premissas!$E$5:$E$8,"Sim",Premissas!$B$5:$B$8),IF($G76="Uso (horas)",SUMIF(Premissas!$E$5:$E$8,"Sim",Premissas!$C$5:$C$8),0))),0)))))</f>
        <v/>
      </c>
      <c r="K76" s="24">
        <f>IF(OR(NOT(ISNUMBER($A76)),$B76="",NOT(ISNUMBER($F76)),$G76="",$H76=""),"",IF($H76="Cancelada",0,IF(Premissas!$E$7&lt;&gt;"Sim",0,IF($G76="Percentual fixo",$F76*N(Premissas!$D$7),IFERROR($F76*IF($G76="Igualitário",1,IF($G76="Participantes",N(Premissas!$B$7),IF($G76="Uso (horas)",N(Premissas!$C$7),0)))/IF($G76="Igualitário",COUNTIF(Premissas!$E$5:$E$8,"Sim"),IF($G76="Participantes",SUMIF(Premissas!$E$5:$E$8,"Sim",Premissas!$B$5:$B$8),IF($G76="Uso (horas)",SUMIF(Premissas!$E$5:$E$8,"Sim",Premissas!$C$5:$C$8),0))),0)))))</f>
        <v/>
      </c>
      <c r="L76" s="24">
        <f>IF(OR(NOT(ISNUMBER($A76)),$B76="",NOT(ISNUMBER($F76)),$G76="",$H76=""),"",IF($H76="Cancelada",0,IF(Premissas!$E$8&lt;&gt;"Sim",0,IF($G76="Percentual fixo",$F76*N(Premissas!$D$8),IFERROR($F76*IF($G76="Igualitário",1,IF($G76="Participantes",N(Premissas!$B$8),IF($G76="Uso (horas)",N(Premissas!$C$8),0)))/IF($G76="Igualitário",COUNTIF(Premissas!$E$5:$E$8,"Sim"),IF($G76="Participantes",SUMIF(Premissas!$E$5:$E$8,"Sim",Premissas!$B$5:$B$8),IF($G76="Uso (horas)",SUMIF(Premissas!$E$5:$E$8,"Sim",Premissas!$C$5:$C$8),0))),0)))))</f>
        <v/>
      </c>
      <c r="M76" s="24">
        <f>IF(OR(NOT(ISNUMBER($A76)),$B76="",NOT(ISNUMBER($F76)),$G76="",$H76=""),"",IF($H76="Cancelada",0,$F76-SUM($I76:$L76)))</f>
        <v/>
      </c>
      <c r="N76" s="25">
        <f>IF($M76="","",IF($H76="Cancelada","Cancelada",IF(ABS($M76)&lt;=N(Premissas!$B$14),"OK","Conferir")))</f>
        <v/>
      </c>
    </row>
    <row r="77">
      <c r="A77" s="18" t="n"/>
      <c r="B77" s="19" t="n"/>
      <c r="C77" s="19" t="n"/>
      <c r="D77" s="19" t="n"/>
      <c r="E77" s="19" t="n"/>
      <c r="F77" s="20" t="n"/>
      <c r="G77" s="21" t="n"/>
      <c r="H77" s="21" t="n"/>
      <c r="I77" s="22">
        <f>IF(OR(NOT(ISNUMBER($A77)),$B77="",NOT(ISNUMBER($F77)),$G77="",$H77=""),"",IF($H77="Cancelada",0,IF(Premissas!$E$5&lt;&gt;"Sim",0,IF($G77="Percentual fixo",$F77*N(Premissas!$D$5),IFERROR($F77*IF($G77="Igualitário",1,IF($G77="Participantes",N(Premissas!$B$5),IF($G77="Uso (horas)",N(Premissas!$C$5),0)))/IF($G77="Igualitário",COUNTIF(Premissas!$E$5:$E$8,"Sim"),IF($G77="Participantes",SUMIF(Premissas!$E$5:$E$8,"Sim",Premissas!$B$5:$B$8),IF($G77="Uso (horas)",SUMIF(Premissas!$E$5:$E$8,"Sim",Premissas!$C$5:$C$8),0))),0)))))</f>
        <v/>
      </c>
      <c r="J77" s="22">
        <f>IF(OR(NOT(ISNUMBER($A77)),$B77="",NOT(ISNUMBER($F77)),$G77="",$H77=""),"",IF($H77="Cancelada",0,IF(Premissas!$E$6&lt;&gt;"Sim",0,IF($G77="Percentual fixo",$F77*N(Premissas!$D$6),IFERROR($F77*IF($G77="Igualitário",1,IF($G77="Participantes",N(Premissas!$B$6),IF($G77="Uso (horas)",N(Premissas!$C$6),0)))/IF($G77="Igualitário",COUNTIF(Premissas!$E$5:$E$8,"Sim"),IF($G77="Participantes",SUMIF(Premissas!$E$5:$E$8,"Sim",Premissas!$B$5:$B$8),IF($G77="Uso (horas)",SUMIF(Premissas!$E$5:$E$8,"Sim",Premissas!$C$5:$C$8),0))),0)))))</f>
        <v/>
      </c>
      <c r="K77" s="22">
        <f>IF(OR(NOT(ISNUMBER($A77)),$B77="",NOT(ISNUMBER($F77)),$G77="",$H77=""),"",IF($H77="Cancelada",0,IF(Premissas!$E$7&lt;&gt;"Sim",0,IF($G77="Percentual fixo",$F77*N(Premissas!$D$7),IFERROR($F77*IF($G77="Igualitário",1,IF($G77="Participantes",N(Premissas!$B$7),IF($G77="Uso (horas)",N(Premissas!$C$7),0)))/IF($G77="Igualitário",COUNTIF(Premissas!$E$5:$E$8,"Sim"),IF($G77="Participantes",SUMIF(Premissas!$E$5:$E$8,"Sim",Premissas!$B$5:$B$8),IF($G77="Uso (horas)",SUMIF(Premissas!$E$5:$E$8,"Sim",Premissas!$C$5:$C$8),0))),0)))))</f>
        <v/>
      </c>
      <c r="L77" s="22">
        <f>IF(OR(NOT(ISNUMBER($A77)),$B77="",NOT(ISNUMBER($F77)),$G77="",$H77=""),"",IF($H77="Cancelada",0,IF(Premissas!$E$8&lt;&gt;"Sim",0,IF($G77="Percentual fixo",$F77*N(Premissas!$D$8),IFERROR($F77*IF($G77="Igualitário",1,IF($G77="Participantes",N(Premissas!$B$8),IF($G77="Uso (horas)",N(Premissas!$C$8),0)))/IF($G77="Igualitário",COUNTIF(Premissas!$E$5:$E$8,"Sim"),IF($G77="Participantes",SUMIF(Premissas!$E$5:$E$8,"Sim",Premissas!$B$5:$B$8),IF($G77="Uso (horas)",SUMIF(Premissas!$E$5:$E$8,"Sim",Premissas!$C$5:$C$8),0))),0)))))</f>
        <v/>
      </c>
      <c r="M77" s="22">
        <f>IF(OR(NOT(ISNUMBER($A77)),$B77="",NOT(ISNUMBER($F77)),$G77="",$H77=""),"",IF($H77="Cancelada",0,$F77-SUM($I77:$L77)))</f>
        <v/>
      </c>
      <c r="N77" s="23">
        <f>IF($M77="","",IF($H77="Cancelada","Cancelada",IF(ABS($M77)&lt;=N(Premissas!$B$14),"OK","Conferir")))</f>
        <v/>
      </c>
    </row>
    <row r="78">
      <c r="A78" s="18" t="n"/>
      <c r="B78" s="19" t="n"/>
      <c r="C78" s="19" t="n"/>
      <c r="D78" s="19" t="n"/>
      <c r="E78" s="19" t="n"/>
      <c r="F78" s="20" t="n"/>
      <c r="G78" s="21" t="n"/>
      <c r="H78" s="21" t="n"/>
      <c r="I78" s="24">
        <f>IF(OR(NOT(ISNUMBER($A78)),$B78="",NOT(ISNUMBER($F78)),$G78="",$H78=""),"",IF($H78="Cancelada",0,IF(Premissas!$E$5&lt;&gt;"Sim",0,IF($G78="Percentual fixo",$F78*N(Premissas!$D$5),IFERROR($F78*IF($G78="Igualitário",1,IF($G78="Participantes",N(Premissas!$B$5),IF($G78="Uso (horas)",N(Premissas!$C$5),0)))/IF($G78="Igualitário",COUNTIF(Premissas!$E$5:$E$8,"Sim"),IF($G78="Participantes",SUMIF(Premissas!$E$5:$E$8,"Sim",Premissas!$B$5:$B$8),IF($G78="Uso (horas)",SUMIF(Premissas!$E$5:$E$8,"Sim",Premissas!$C$5:$C$8),0))),0)))))</f>
        <v/>
      </c>
      <c r="J78" s="24">
        <f>IF(OR(NOT(ISNUMBER($A78)),$B78="",NOT(ISNUMBER($F78)),$G78="",$H78=""),"",IF($H78="Cancelada",0,IF(Premissas!$E$6&lt;&gt;"Sim",0,IF($G78="Percentual fixo",$F78*N(Premissas!$D$6),IFERROR($F78*IF($G78="Igualitário",1,IF($G78="Participantes",N(Premissas!$B$6),IF($G78="Uso (horas)",N(Premissas!$C$6),0)))/IF($G78="Igualitário",COUNTIF(Premissas!$E$5:$E$8,"Sim"),IF($G78="Participantes",SUMIF(Premissas!$E$5:$E$8,"Sim",Premissas!$B$5:$B$8),IF($G78="Uso (horas)",SUMIF(Premissas!$E$5:$E$8,"Sim",Premissas!$C$5:$C$8),0))),0)))))</f>
        <v/>
      </c>
      <c r="K78" s="24">
        <f>IF(OR(NOT(ISNUMBER($A78)),$B78="",NOT(ISNUMBER($F78)),$G78="",$H78=""),"",IF($H78="Cancelada",0,IF(Premissas!$E$7&lt;&gt;"Sim",0,IF($G78="Percentual fixo",$F78*N(Premissas!$D$7),IFERROR($F78*IF($G78="Igualitário",1,IF($G78="Participantes",N(Premissas!$B$7),IF($G78="Uso (horas)",N(Premissas!$C$7),0)))/IF($G78="Igualitário",COUNTIF(Premissas!$E$5:$E$8,"Sim"),IF($G78="Participantes",SUMIF(Premissas!$E$5:$E$8,"Sim",Premissas!$B$5:$B$8),IF($G78="Uso (horas)",SUMIF(Premissas!$E$5:$E$8,"Sim",Premissas!$C$5:$C$8),0))),0)))))</f>
        <v/>
      </c>
      <c r="L78" s="24">
        <f>IF(OR(NOT(ISNUMBER($A78)),$B78="",NOT(ISNUMBER($F78)),$G78="",$H78=""),"",IF($H78="Cancelada",0,IF(Premissas!$E$8&lt;&gt;"Sim",0,IF($G78="Percentual fixo",$F78*N(Premissas!$D$8),IFERROR($F78*IF($G78="Igualitário",1,IF($G78="Participantes",N(Premissas!$B$8),IF($G78="Uso (horas)",N(Premissas!$C$8),0)))/IF($G78="Igualitário",COUNTIF(Premissas!$E$5:$E$8,"Sim"),IF($G78="Participantes",SUMIF(Premissas!$E$5:$E$8,"Sim",Premissas!$B$5:$B$8),IF($G78="Uso (horas)",SUMIF(Premissas!$E$5:$E$8,"Sim",Premissas!$C$5:$C$8),0))),0)))))</f>
        <v/>
      </c>
      <c r="M78" s="24">
        <f>IF(OR(NOT(ISNUMBER($A78)),$B78="",NOT(ISNUMBER($F78)),$G78="",$H78=""),"",IF($H78="Cancelada",0,$F78-SUM($I78:$L78)))</f>
        <v/>
      </c>
      <c r="N78" s="25">
        <f>IF($M78="","",IF($H78="Cancelada","Cancelada",IF(ABS($M78)&lt;=N(Premissas!$B$14),"OK","Conferir")))</f>
        <v/>
      </c>
    </row>
    <row r="79">
      <c r="A79" s="18" t="n"/>
      <c r="B79" s="19" t="n"/>
      <c r="C79" s="19" t="n"/>
      <c r="D79" s="19" t="n"/>
      <c r="E79" s="19" t="n"/>
      <c r="F79" s="20" t="n"/>
      <c r="G79" s="21" t="n"/>
      <c r="H79" s="21" t="n"/>
      <c r="I79" s="22">
        <f>IF(OR(NOT(ISNUMBER($A79)),$B79="",NOT(ISNUMBER($F79)),$G79="",$H79=""),"",IF($H79="Cancelada",0,IF(Premissas!$E$5&lt;&gt;"Sim",0,IF($G79="Percentual fixo",$F79*N(Premissas!$D$5),IFERROR($F79*IF($G79="Igualitário",1,IF($G79="Participantes",N(Premissas!$B$5),IF($G79="Uso (horas)",N(Premissas!$C$5),0)))/IF($G79="Igualitário",COUNTIF(Premissas!$E$5:$E$8,"Sim"),IF($G79="Participantes",SUMIF(Premissas!$E$5:$E$8,"Sim",Premissas!$B$5:$B$8),IF($G79="Uso (horas)",SUMIF(Premissas!$E$5:$E$8,"Sim",Premissas!$C$5:$C$8),0))),0)))))</f>
        <v/>
      </c>
      <c r="J79" s="22">
        <f>IF(OR(NOT(ISNUMBER($A79)),$B79="",NOT(ISNUMBER($F79)),$G79="",$H79=""),"",IF($H79="Cancelada",0,IF(Premissas!$E$6&lt;&gt;"Sim",0,IF($G79="Percentual fixo",$F79*N(Premissas!$D$6),IFERROR($F79*IF($G79="Igualitário",1,IF($G79="Participantes",N(Premissas!$B$6),IF($G79="Uso (horas)",N(Premissas!$C$6),0)))/IF($G79="Igualitário",COUNTIF(Premissas!$E$5:$E$8,"Sim"),IF($G79="Participantes",SUMIF(Premissas!$E$5:$E$8,"Sim",Premissas!$B$5:$B$8),IF($G79="Uso (horas)",SUMIF(Premissas!$E$5:$E$8,"Sim",Premissas!$C$5:$C$8),0))),0)))))</f>
        <v/>
      </c>
      <c r="K79" s="22">
        <f>IF(OR(NOT(ISNUMBER($A79)),$B79="",NOT(ISNUMBER($F79)),$G79="",$H79=""),"",IF($H79="Cancelada",0,IF(Premissas!$E$7&lt;&gt;"Sim",0,IF($G79="Percentual fixo",$F79*N(Premissas!$D$7),IFERROR($F79*IF($G79="Igualitário",1,IF($G79="Participantes",N(Premissas!$B$7),IF($G79="Uso (horas)",N(Premissas!$C$7),0)))/IF($G79="Igualitário",COUNTIF(Premissas!$E$5:$E$8,"Sim"),IF($G79="Participantes",SUMIF(Premissas!$E$5:$E$8,"Sim",Premissas!$B$5:$B$8),IF($G79="Uso (horas)",SUMIF(Premissas!$E$5:$E$8,"Sim",Premissas!$C$5:$C$8),0))),0)))))</f>
        <v/>
      </c>
      <c r="L79" s="22">
        <f>IF(OR(NOT(ISNUMBER($A79)),$B79="",NOT(ISNUMBER($F79)),$G79="",$H79=""),"",IF($H79="Cancelada",0,IF(Premissas!$E$8&lt;&gt;"Sim",0,IF($G79="Percentual fixo",$F79*N(Premissas!$D$8),IFERROR($F79*IF($G79="Igualitário",1,IF($G79="Participantes",N(Premissas!$B$8),IF($G79="Uso (horas)",N(Premissas!$C$8),0)))/IF($G79="Igualitário",COUNTIF(Premissas!$E$5:$E$8,"Sim"),IF($G79="Participantes",SUMIF(Premissas!$E$5:$E$8,"Sim",Premissas!$B$5:$B$8),IF($G79="Uso (horas)",SUMIF(Premissas!$E$5:$E$8,"Sim",Premissas!$C$5:$C$8),0))),0)))))</f>
        <v/>
      </c>
      <c r="M79" s="22">
        <f>IF(OR(NOT(ISNUMBER($A79)),$B79="",NOT(ISNUMBER($F79)),$G79="",$H79=""),"",IF($H79="Cancelada",0,$F79-SUM($I79:$L79)))</f>
        <v/>
      </c>
      <c r="N79" s="23">
        <f>IF($M79="","",IF($H79="Cancelada","Cancelada",IF(ABS($M79)&lt;=N(Premissas!$B$14),"OK","Conferir")))</f>
        <v/>
      </c>
    </row>
    <row r="80">
      <c r="A80" s="18" t="n"/>
      <c r="B80" s="19" t="n"/>
      <c r="C80" s="19" t="n"/>
      <c r="D80" s="19" t="n"/>
      <c r="E80" s="19" t="n"/>
      <c r="F80" s="20" t="n"/>
      <c r="G80" s="21" t="n"/>
      <c r="H80" s="21" t="n"/>
      <c r="I80" s="24">
        <f>IF(OR(NOT(ISNUMBER($A80)),$B80="",NOT(ISNUMBER($F80)),$G80="",$H80=""),"",IF($H80="Cancelada",0,IF(Premissas!$E$5&lt;&gt;"Sim",0,IF($G80="Percentual fixo",$F80*N(Premissas!$D$5),IFERROR($F80*IF($G80="Igualitário",1,IF($G80="Participantes",N(Premissas!$B$5),IF($G80="Uso (horas)",N(Premissas!$C$5),0)))/IF($G80="Igualitário",COUNTIF(Premissas!$E$5:$E$8,"Sim"),IF($G80="Participantes",SUMIF(Premissas!$E$5:$E$8,"Sim",Premissas!$B$5:$B$8),IF($G80="Uso (horas)",SUMIF(Premissas!$E$5:$E$8,"Sim",Premissas!$C$5:$C$8),0))),0)))))</f>
        <v/>
      </c>
      <c r="J80" s="24">
        <f>IF(OR(NOT(ISNUMBER($A80)),$B80="",NOT(ISNUMBER($F80)),$G80="",$H80=""),"",IF($H80="Cancelada",0,IF(Premissas!$E$6&lt;&gt;"Sim",0,IF($G80="Percentual fixo",$F80*N(Premissas!$D$6),IFERROR($F80*IF($G80="Igualitário",1,IF($G80="Participantes",N(Premissas!$B$6),IF($G80="Uso (horas)",N(Premissas!$C$6),0)))/IF($G80="Igualitário",COUNTIF(Premissas!$E$5:$E$8,"Sim"),IF($G80="Participantes",SUMIF(Premissas!$E$5:$E$8,"Sim",Premissas!$B$5:$B$8),IF($G80="Uso (horas)",SUMIF(Premissas!$E$5:$E$8,"Sim",Premissas!$C$5:$C$8),0))),0)))))</f>
        <v/>
      </c>
      <c r="K80" s="24">
        <f>IF(OR(NOT(ISNUMBER($A80)),$B80="",NOT(ISNUMBER($F80)),$G80="",$H80=""),"",IF($H80="Cancelada",0,IF(Premissas!$E$7&lt;&gt;"Sim",0,IF($G80="Percentual fixo",$F80*N(Premissas!$D$7),IFERROR($F80*IF($G80="Igualitário",1,IF($G80="Participantes",N(Premissas!$B$7),IF($G80="Uso (horas)",N(Premissas!$C$7),0)))/IF($G80="Igualitário",COUNTIF(Premissas!$E$5:$E$8,"Sim"),IF($G80="Participantes",SUMIF(Premissas!$E$5:$E$8,"Sim",Premissas!$B$5:$B$8),IF($G80="Uso (horas)",SUMIF(Premissas!$E$5:$E$8,"Sim",Premissas!$C$5:$C$8),0))),0)))))</f>
        <v/>
      </c>
      <c r="L80" s="24">
        <f>IF(OR(NOT(ISNUMBER($A80)),$B80="",NOT(ISNUMBER($F80)),$G80="",$H80=""),"",IF($H80="Cancelada",0,IF(Premissas!$E$8&lt;&gt;"Sim",0,IF($G80="Percentual fixo",$F80*N(Premissas!$D$8),IFERROR($F80*IF($G80="Igualitário",1,IF($G80="Participantes",N(Premissas!$B$8),IF($G80="Uso (horas)",N(Premissas!$C$8),0)))/IF($G80="Igualitário",COUNTIF(Premissas!$E$5:$E$8,"Sim"),IF($G80="Participantes",SUMIF(Premissas!$E$5:$E$8,"Sim",Premissas!$B$5:$B$8),IF($G80="Uso (horas)",SUMIF(Premissas!$E$5:$E$8,"Sim",Premissas!$C$5:$C$8),0))),0)))))</f>
        <v/>
      </c>
      <c r="M80" s="24">
        <f>IF(OR(NOT(ISNUMBER($A80)),$B80="",NOT(ISNUMBER($F80)),$G80="",$H80=""),"",IF($H80="Cancelada",0,$F80-SUM($I80:$L80)))</f>
        <v/>
      </c>
      <c r="N80" s="25">
        <f>IF($M80="","",IF($H80="Cancelada","Cancelada",IF(ABS($M80)&lt;=N(Premissas!$B$14),"OK","Conferir")))</f>
        <v/>
      </c>
    </row>
    <row r="81">
      <c r="A81" s="18" t="n"/>
      <c r="B81" s="19" t="n"/>
      <c r="C81" s="19" t="n"/>
      <c r="D81" s="19" t="n"/>
      <c r="E81" s="19" t="n"/>
      <c r="F81" s="20" t="n"/>
      <c r="G81" s="21" t="n"/>
      <c r="H81" s="21" t="n"/>
      <c r="I81" s="22">
        <f>IF(OR(NOT(ISNUMBER($A81)),$B81="",NOT(ISNUMBER($F81)),$G81="",$H81=""),"",IF($H81="Cancelada",0,IF(Premissas!$E$5&lt;&gt;"Sim",0,IF($G81="Percentual fixo",$F81*N(Premissas!$D$5),IFERROR($F81*IF($G81="Igualitário",1,IF($G81="Participantes",N(Premissas!$B$5),IF($G81="Uso (horas)",N(Premissas!$C$5),0)))/IF($G81="Igualitário",COUNTIF(Premissas!$E$5:$E$8,"Sim"),IF($G81="Participantes",SUMIF(Premissas!$E$5:$E$8,"Sim",Premissas!$B$5:$B$8),IF($G81="Uso (horas)",SUMIF(Premissas!$E$5:$E$8,"Sim",Premissas!$C$5:$C$8),0))),0)))))</f>
        <v/>
      </c>
      <c r="J81" s="22">
        <f>IF(OR(NOT(ISNUMBER($A81)),$B81="",NOT(ISNUMBER($F81)),$G81="",$H81=""),"",IF($H81="Cancelada",0,IF(Premissas!$E$6&lt;&gt;"Sim",0,IF($G81="Percentual fixo",$F81*N(Premissas!$D$6),IFERROR($F81*IF($G81="Igualitário",1,IF($G81="Participantes",N(Premissas!$B$6),IF($G81="Uso (horas)",N(Premissas!$C$6),0)))/IF($G81="Igualitário",COUNTIF(Premissas!$E$5:$E$8,"Sim"),IF($G81="Participantes",SUMIF(Premissas!$E$5:$E$8,"Sim",Premissas!$B$5:$B$8),IF($G81="Uso (horas)",SUMIF(Premissas!$E$5:$E$8,"Sim",Premissas!$C$5:$C$8),0))),0)))))</f>
        <v/>
      </c>
      <c r="K81" s="22">
        <f>IF(OR(NOT(ISNUMBER($A81)),$B81="",NOT(ISNUMBER($F81)),$G81="",$H81=""),"",IF($H81="Cancelada",0,IF(Premissas!$E$7&lt;&gt;"Sim",0,IF($G81="Percentual fixo",$F81*N(Premissas!$D$7),IFERROR($F81*IF($G81="Igualitário",1,IF($G81="Participantes",N(Premissas!$B$7),IF($G81="Uso (horas)",N(Premissas!$C$7),0)))/IF($G81="Igualitário",COUNTIF(Premissas!$E$5:$E$8,"Sim"),IF($G81="Participantes",SUMIF(Premissas!$E$5:$E$8,"Sim",Premissas!$B$5:$B$8),IF($G81="Uso (horas)",SUMIF(Premissas!$E$5:$E$8,"Sim",Premissas!$C$5:$C$8),0))),0)))))</f>
        <v/>
      </c>
      <c r="L81" s="22">
        <f>IF(OR(NOT(ISNUMBER($A81)),$B81="",NOT(ISNUMBER($F81)),$G81="",$H81=""),"",IF($H81="Cancelada",0,IF(Premissas!$E$8&lt;&gt;"Sim",0,IF($G81="Percentual fixo",$F81*N(Premissas!$D$8),IFERROR($F81*IF($G81="Igualitário",1,IF($G81="Participantes",N(Premissas!$B$8),IF($G81="Uso (horas)",N(Premissas!$C$8),0)))/IF($G81="Igualitário",COUNTIF(Premissas!$E$5:$E$8,"Sim"),IF($G81="Participantes",SUMIF(Premissas!$E$5:$E$8,"Sim",Premissas!$B$5:$B$8),IF($G81="Uso (horas)",SUMIF(Premissas!$E$5:$E$8,"Sim",Premissas!$C$5:$C$8),0))),0)))))</f>
        <v/>
      </c>
      <c r="M81" s="22">
        <f>IF(OR(NOT(ISNUMBER($A81)),$B81="",NOT(ISNUMBER($F81)),$G81="",$H81=""),"",IF($H81="Cancelada",0,$F81-SUM($I81:$L81)))</f>
        <v/>
      </c>
      <c r="N81" s="23">
        <f>IF($M81="","",IF($H81="Cancelada","Cancelada",IF(ABS($M81)&lt;=N(Premissas!$B$14),"OK","Conferir")))</f>
        <v/>
      </c>
    </row>
    <row r="82">
      <c r="A82" s="18" t="n"/>
      <c r="B82" s="19" t="n"/>
      <c r="C82" s="19" t="n"/>
      <c r="D82" s="19" t="n"/>
      <c r="E82" s="19" t="n"/>
      <c r="F82" s="20" t="n"/>
      <c r="G82" s="21" t="n"/>
      <c r="H82" s="21" t="n"/>
      <c r="I82" s="24">
        <f>IF(OR(NOT(ISNUMBER($A82)),$B82="",NOT(ISNUMBER($F82)),$G82="",$H82=""),"",IF($H82="Cancelada",0,IF(Premissas!$E$5&lt;&gt;"Sim",0,IF($G82="Percentual fixo",$F82*N(Premissas!$D$5),IFERROR($F82*IF($G82="Igualitário",1,IF($G82="Participantes",N(Premissas!$B$5),IF($G82="Uso (horas)",N(Premissas!$C$5),0)))/IF($G82="Igualitário",COUNTIF(Premissas!$E$5:$E$8,"Sim"),IF($G82="Participantes",SUMIF(Premissas!$E$5:$E$8,"Sim",Premissas!$B$5:$B$8),IF($G82="Uso (horas)",SUMIF(Premissas!$E$5:$E$8,"Sim",Premissas!$C$5:$C$8),0))),0)))))</f>
        <v/>
      </c>
      <c r="J82" s="24">
        <f>IF(OR(NOT(ISNUMBER($A82)),$B82="",NOT(ISNUMBER($F82)),$G82="",$H82=""),"",IF($H82="Cancelada",0,IF(Premissas!$E$6&lt;&gt;"Sim",0,IF($G82="Percentual fixo",$F82*N(Premissas!$D$6),IFERROR($F82*IF($G82="Igualitário",1,IF($G82="Participantes",N(Premissas!$B$6),IF($G82="Uso (horas)",N(Premissas!$C$6),0)))/IF($G82="Igualitário",COUNTIF(Premissas!$E$5:$E$8,"Sim"),IF($G82="Participantes",SUMIF(Premissas!$E$5:$E$8,"Sim",Premissas!$B$5:$B$8),IF($G82="Uso (horas)",SUMIF(Premissas!$E$5:$E$8,"Sim",Premissas!$C$5:$C$8),0))),0)))))</f>
        <v/>
      </c>
      <c r="K82" s="24">
        <f>IF(OR(NOT(ISNUMBER($A82)),$B82="",NOT(ISNUMBER($F82)),$G82="",$H82=""),"",IF($H82="Cancelada",0,IF(Premissas!$E$7&lt;&gt;"Sim",0,IF($G82="Percentual fixo",$F82*N(Premissas!$D$7),IFERROR($F82*IF($G82="Igualitário",1,IF($G82="Participantes",N(Premissas!$B$7),IF($G82="Uso (horas)",N(Premissas!$C$7),0)))/IF($G82="Igualitário",COUNTIF(Premissas!$E$5:$E$8,"Sim"),IF($G82="Participantes",SUMIF(Premissas!$E$5:$E$8,"Sim",Premissas!$B$5:$B$8),IF($G82="Uso (horas)",SUMIF(Premissas!$E$5:$E$8,"Sim",Premissas!$C$5:$C$8),0))),0)))))</f>
        <v/>
      </c>
      <c r="L82" s="24">
        <f>IF(OR(NOT(ISNUMBER($A82)),$B82="",NOT(ISNUMBER($F82)),$G82="",$H82=""),"",IF($H82="Cancelada",0,IF(Premissas!$E$8&lt;&gt;"Sim",0,IF($G82="Percentual fixo",$F82*N(Premissas!$D$8),IFERROR($F82*IF($G82="Igualitário",1,IF($G82="Participantes",N(Premissas!$B$8),IF($G82="Uso (horas)",N(Premissas!$C$8),0)))/IF($G82="Igualitário",COUNTIF(Premissas!$E$5:$E$8,"Sim"),IF($G82="Participantes",SUMIF(Premissas!$E$5:$E$8,"Sim",Premissas!$B$5:$B$8),IF($G82="Uso (horas)",SUMIF(Premissas!$E$5:$E$8,"Sim",Premissas!$C$5:$C$8),0))),0)))))</f>
        <v/>
      </c>
      <c r="M82" s="24">
        <f>IF(OR(NOT(ISNUMBER($A82)),$B82="",NOT(ISNUMBER($F82)),$G82="",$H82=""),"",IF($H82="Cancelada",0,$F82-SUM($I82:$L82)))</f>
        <v/>
      </c>
      <c r="N82" s="25">
        <f>IF($M82="","",IF($H82="Cancelada","Cancelada",IF(ABS($M82)&lt;=N(Premissas!$B$14),"OK","Conferir")))</f>
        <v/>
      </c>
    </row>
    <row r="83">
      <c r="A83" s="18" t="n"/>
      <c r="B83" s="19" t="n"/>
      <c r="C83" s="19" t="n"/>
      <c r="D83" s="19" t="n"/>
      <c r="E83" s="19" t="n"/>
      <c r="F83" s="20" t="n"/>
      <c r="G83" s="21" t="n"/>
      <c r="H83" s="21" t="n"/>
      <c r="I83" s="22">
        <f>IF(OR(NOT(ISNUMBER($A83)),$B83="",NOT(ISNUMBER($F83)),$G83="",$H83=""),"",IF($H83="Cancelada",0,IF(Premissas!$E$5&lt;&gt;"Sim",0,IF($G83="Percentual fixo",$F83*N(Premissas!$D$5),IFERROR($F83*IF($G83="Igualitário",1,IF($G83="Participantes",N(Premissas!$B$5),IF($G83="Uso (horas)",N(Premissas!$C$5),0)))/IF($G83="Igualitário",COUNTIF(Premissas!$E$5:$E$8,"Sim"),IF($G83="Participantes",SUMIF(Premissas!$E$5:$E$8,"Sim",Premissas!$B$5:$B$8),IF($G83="Uso (horas)",SUMIF(Premissas!$E$5:$E$8,"Sim",Premissas!$C$5:$C$8),0))),0)))))</f>
        <v/>
      </c>
      <c r="J83" s="22">
        <f>IF(OR(NOT(ISNUMBER($A83)),$B83="",NOT(ISNUMBER($F83)),$G83="",$H83=""),"",IF($H83="Cancelada",0,IF(Premissas!$E$6&lt;&gt;"Sim",0,IF($G83="Percentual fixo",$F83*N(Premissas!$D$6),IFERROR($F83*IF($G83="Igualitário",1,IF($G83="Participantes",N(Premissas!$B$6),IF($G83="Uso (horas)",N(Premissas!$C$6),0)))/IF($G83="Igualitário",COUNTIF(Premissas!$E$5:$E$8,"Sim"),IF($G83="Participantes",SUMIF(Premissas!$E$5:$E$8,"Sim",Premissas!$B$5:$B$8),IF($G83="Uso (horas)",SUMIF(Premissas!$E$5:$E$8,"Sim",Premissas!$C$5:$C$8),0))),0)))))</f>
        <v/>
      </c>
      <c r="K83" s="22">
        <f>IF(OR(NOT(ISNUMBER($A83)),$B83="",NOT(ISNUMBER($F83)),$G83="",$H83=""),"",IF($H83="Cancelada",0,IF(Premissas!$E$7&lt;&gt;"Sim",0,IF($G83="Percentual fixo",$F83*N(Premissas!$D$7),IFERROR($F83*IF($G83="Igualitário",1,IF($G83="Participantes",N(Premissas!$B$7),IF($G83="Uso (horas)",N(Premissas!$C$7),0)))/IF($G83="Igualitário",COUNTIF(Premissas!$E$5:$E$8,"Sim"),IF($G83="Participantes",SUMIF(Premissas!$E$5:$E$8,"Sim",Premissas!$B$5:$B$8),IF($G83="Uso (horas)",SUMIF(Premissas!$E$5:$E$8,"Sim",Premissas!$C$5:$C$8),0))),0)))))</f>
        <v/>
      </c>
      <c r="L83" s="22">
        <f>IF(OR(NOT(ISNUMBER($A83)),$B83="",NOT(ISNUMBER($F83)),$G83="",$H83=""),"",IF($H83="Cancelada",0,IF(Premissas!$E$8&lt;&gt;"Sim",0,IF($G83="Percentual fixo",$F83*N(Premissas!$D$8),IFERROR($F83*IF($G83="Igualitário",1,IF($G83="Participantes",N(Premissas!$B$8),IF($G83="Uso (horas)",N(Premissas!$C$8),0)))/IF($G83="Igualitário",COUNTIF(Premissas!$E$5:$E$8,"Sim"),IF($G83="Participantes",SUMIF(Premissas!$E$5:$E$8,"Sim",Premissas!$B$5:$B$8),IF($G83="Uso (horas)",SUMIF(Premissas!$E$5:$E$8,"Sim",Premissas!$C$5:$C$8),0))),0)))))</f>
        <v/>
      </c>
      <c r="M83" s="22">
        <f>IF(OR(NOT(ISNUMBER($A83)),$B83="",NOT(ISNUMBER($F83)),$G83="",$H83=""),"",IF($H83="Cancelada",0,$F83-SUM($I83:$L83)))</f>
        <v/>
      </c>
      <c r="N83" s="23">
        <f>IF($M83="","",IF($H83="Cancelada","Cancelada",IF(ABS($M83)&lt;=N(Premissas!$B$14),"OK","Conferir")))</f>
        <v/>
      </c>
    </row>
    <row r="84">
      <c r="A84" s="18" t="n"/>
      <c r="B84" s="19" t="n"/>
      <c r="C84" s="19" t="n"/>
      <c r="D84" s="19" t="n"/>
      <c r="E84" s="19" t="n"/>
      <c r="F84" s="20" t="n"/>
      <c r="G84" s="21" t="n"/>
      <c r="H84" s="21" t="n"/>
      <c r="I84" s="24">
        <f>IF(OR(NOT(ISNUMBER($A84)),$B84="",NOT(ISNUMBER($F84)),$G84="",$H84=""),"",IF($H84="Cancelada",0,IF(Premissas!$E$5&lt;&gt;"Sim",0,IF($G84="Percentual fixo",$F84*N(Premissas!$D$5),IFERROR($F84*IF($G84="Igualitário",1,IF($G84="Participantes",N(Premissas!$B$5),IF($G84="Uso (horas)",N(Premissas!$C$5),0)))/IF($G84="Igualitário",COUNTIF(Premissas!$E$5:$E$8,"Sim"),IF($G84="Participantes",SUMIF(Premissas!$E$5:$E$8,"Sim",Premissas!$B$5:$B$8),IF($G84="Uso (horas)",SUMIF(Premissas!$E$5:$E$8,"Sim",Premissas!$C$5:$C$8),0))),0)))))</f>
        <v/>
      </c>
      <c r="J84" s="24">
        <f>IF(OR(NOT(ISNUMBER($A84)),$B84="",NOT(ISNUMBER($F84)),$G84="",$H84=""),"",IF($H84="Cancelada",0,IF(Premissas!$E$6&lt;&gt;"Sim",0,IF($G84="Percentual fixo",$F84*N(Premissas!$D$6),IFERROR($F84*IF($G84="Igualitário",1,IF($G84="Participantes",N(Premissas!$B$6),IF($G84="Uso (horas)",N(Premissas!$C$6),0)))/IF($G84="Igualitário",COUNTIF(Premissas!$E$5:$E$8,"Sim"),IF($G84="Participantes",SUMIF(Premissas!$E$5:$E$8,"Sim",Premissas!$B$5:$B$8),IF($G84="Uso (horas)",SUMIF(Premissas!$E$5:$E$8,"Sim",Premissas!$C$5:$C$8),0))),0)))))</f>
        <v/>
      </c>
      <c r="K84" s="24">
        <f>IF(OR(NOT(ISNUMBER($A84)),$B84="",NOT(ISNUMBER($F84)),$G84="",$H84=""),"",IF($H84="Cancelada",0,IF(Premissas!$E$7&lt;&gt;"Sim",0,IF($G84="Percentual fixo",$F84*N(Premissas!$D$7),IFERROR($F84*IF($G84="Igualitário",1,IF($G84="Participantes",N(Premissas!$B$7),IF($G84="Uso (horas)",N(Premissas!$C$7),0)))/IF($G84="Igualitário",COUNTIF(Premissas!$E$5:$E$8,"Sim"),IF($G84="Participantes",SUMIF(Premissas!$E$5:$E$8,"Sim",Premissas!$B$5:$B$8),IF($G84="Uso (horas)",SUMIF(Premissas!$E$5:$E$8,"Sim",Premissas!$C$5:$C$8),0))),0)))))</f>
        <v/>
      </c>
      <c r="L84" s="24">
        <f>IF(OR(NOT(ISNUMBER($A84)),$B84="",NOT(ISNUMBER($F84)),$G84="",$H84=""),"",IF($H84="Cancelada",0,IF(Premissas!$E$8&lt;&gt;"Sim",0,IF($G84="Percentual fixo",$F84*N(Premissas!$D$8),IFERROR($F84*IF($G84="Igualitário",1,IF($G84="Participantes",N(Premissas!$B$8),IF($G84="Uso (horas)",N(Premissas!$C$8),0)))/IF($G84="Igualitário",COUNTIF(Premissas!$E$5:$E$8,"Sim"),IF($G84="Participantes",SUMIF(Premissas!$E$5:$E$8,"Sim",Premissas!$B$5:$B$8),IF($G84="Uso (horas)",SUMIF(Premissas!$E$5:$E$8,"Sim",Premissas!$C$5:$C$8),0))),0)))))</f>
        <v/>
      </c>
      <c r="M84" s="24">
        <f>IF(OR(NOT(ISNUMBER($A84)),$B84="",NOT(ISNUMBER($F84)),$G84="",$H84=""),"",IF($H84="Cancelada",0,$F84-SUM($I84:$L84)))</f>
        <v/>
      </c>
      <c r="N84" s="25">
        <f>IF($M84="","",IF($H84="Cancelada","Cancelada",IF(ABS($M84)&lt;=N(Premissas!$B$14),"OK","Conferir")))</f>
        <v/>
      </c>
    </row>
    <row r="85">
      <c r="A85" s="18" t="n"/>
      <c r="B85" s="19" t="n"/>
      <c r="C85" s="19" t="n"/>
      <c r="D85" s="19" t="n"/>
      <c r="E85" s="19" t="n"/>
      <c r="F85" s="20" t="n"/>
      <c r="G85" s="21" t="n"/>
      <c r="H85" s="21" t="n"/>
      <c r="I85" s="22">
        <f>IF(OR(NOT(ISNUMBER($A85)),$B85="",NOT(ISNUMBER($F85)),$G85="",$H85=""),"",IF($H85="Cancelada",0,IF(Premissas!$E$5&lt;&gt;"Sim",0,IF($G85="Percentual fixo",$F85*N(Premissas!$D$5),IFERROR($F85*IF($G85="Igualitário",1,IF($G85="Participantes",N(Premissas!$B$5),IF($G85="Uso (horas)",N(Premissas!$C$5),0)))/IF($G85="Igualitário",COUNTIF(Premissas!$E$5:$E$8,"Sim"),IF($G85="Participantes",SUMIF(Premissas!$E$5:$E$8,"Sim",Premissas!$B$5:$B$8),IF($G85="Uso (horas)",SUMIF(Premissas!$E$5:$E$8,"Sim",Premissas!$C$5:$C$8),0))),0)))))</f>
        <v/>
      </c>
      <c r="J85" s="22">
        <f>IF(OR(NOT(ISNUMBER($A85)),$B85="",NOT(ISNUMBER($F85)),$G85="",$H85=""),"",IF($H85="Cancelada",0,IF(Premissas!$E$6&lt;&gt;"Sim",0,IF($G85="Percentual fixo",$F85*N(Premissas!$D$6),IFERROR($F85*IF($G85="Igualitário",1,IF($G85="Participantes",N(Premissas!$B$6),IF($G85="Uso (horas)",N(Premissas!$C$6),0)))/IF($G85="Igualitário",COUNTIF(Premissas!$E$5:$E$8,"Sim"),IF($G85="Participantes",SUMIF(Premissas!$E$5:$E$8,"Sim",Premissas!$B$5:$B$8),IF($G85="Uso (horas)",SUMIF(Premissas!$E$5:$E$8,"Sim",Premissas!$C$5:$C$8),0))),0)))))</f>
        <v/>
      </c>
      <c r="K85" s="22">
        <f>IF(OR(NOT(ISNUMBER($A85)),$B85="",NOT(ISNUMBER($F85)),$G85="",$H85=""),"",IF($H85="Cancelada",0,IF(Premissas!$E$7&lt;&gt;"Sim",0,IF($G85="Percentual fixo",$F85*N(Premissas!$D$7),IFERROR($F85*IF($G85="Igualitário",1,IF($G85="Participantes",N(Premissas!$B$7),IF($G85="Uso (horas)",N(Premissas!$C$7),0)))/IF($G85="Igualitário",COUNTIF(Premissas!$E$5:$E$8,"Sim"),IF($G85="Participantes",SUMIF(Premissas!$E$5:$E$8,"Sim",Premissas!$B$5:$B$8),IF($G85="Uso (horas)",SUMIF(Premissas!$E$5:$E$8,"Sim",Premissas!$C$5:$C$8),0))),0)))))</f>
        <v/>
      </c>
      <c r="L85" s="22">
        <f>IF(OR(NOT(ISNUMBER($A85)),$B85="",NOT(ISNUMBER($F85)),$G85="",$H85=""),"",IF($H85="Cancelada",0,IF(Premissas!$E$8&lt;&gt;"Sim",0,IF($G85="Percentual fixo",$F85*N(Premissas!$D$8),IFERROR($F85*IF($G85="Igualitário",1,IF($G85="Participantes",N(Premissas!$B$8),IF($G85="Uso (horas)",N(Premissas!$C$8),0)))/IF($G85="Igualitário",COUNTIF(Premissas!$E$5:$E$8,"Sim"),IF($G85="Participantes",SUMIF(Premissas!$E$5:$E$8,"Sim",Premissas!$B$5:$B$8),IF($G85="Uso (horas)",SUMIF(Premissas!$E$5:$E$8,"Sim",Premissas!$C$5:$C$8),0))),0)))))</f>
        <v/>
      </c>
      <c r="M85" s="22">
        <f>IF(OR(NOT(ISNUMBER($A85)),$B85="",NOT(ISNUMBER($F85)),$G85="",$H85=""),"",IF($H85="Cancelada",0,$F85-SUM($I85:$L85)))</f>
        <v/>
      </c>
      <c r="N85" s="23">
        <f>IF($M85="","",IF($H85="Cancelada","Cancelada",IF(ABS($M85)&lt;=N(Premissas!$B$14),"OK","Conferir")))</f>
        <v/>
      </c>
    </row>
    <row r="86">
      <c r="A86" s="18" t="n"/>
      <c r="B86" s="19" t="n"/>
      <c r="C86" s="19" t="n"/>
      <c r="D86" s="19" t="n"/>
      <c r="E86" s="19" t="n"/>
      <c r="F86" s="20" t="n"/>
      <c r="G86" s="21" t="n"/>
      <c r="H86" s="21" t="n"/>
      <c r="I86" s="24">
        <f>IF(OR(NOT(ISNUMBER($A86)),$B86="",NOT(ISNUMBER($F86)),$G86="",$H86=""),"",IF($H86="Cancelada",0,IF(Premissas!$E$5&lt;&gt;"Sim",0,IF($G86="Percentual fixo",$F86*N(Premissas!$D$5),IFERROR($F86*IF($G86="Igualitário",1,IF($G86="Participantes",N(Premissas!$B$5),IF($G86="Uso (horas)",N(Premissas!$C$5),0)))/IF($G86="Igualitário",COUNTIF(Premissas!$E$5:$E$8,"Sim"),IF($G86="Participantes",SUMIF(Premissas!$E$5:$E$8,"Sim",Premissas!$B$5:$B$8),IF($G86="Uso (horas)",SUMIF(Premissas!$E$5:$E$8,"Sim",Premissas!$C$5:$C$8),0))),0)))))</f>
        <v/>
      </c>
      <c r="J86" s="24">
        <f>IF(OR(NOT(ISNUMBER($A86)),$B86="",NOT(ISNUMBER($F86)),$G86="",$H86=""),"",IF($H86="Cancelada",0,IF(Premissas!$E$6&lt;&gt;"Sim",0,IF($G86="Percentual fixo",$F86*N(Premissas!$D$6),IFERROR($F86*IF($G86="Igualitário",1,IF($G86="Participantes",N(Premissas!$B$6),IF($G86="Uso (horas)",N(Premissas!$C$6),0)))/IF($G86="Igualitário",COUNTIF(Premissas!$E$5:$E$8,"Sim"),IF($G86="Participantes",SUMIF(Premissas!$E$5:$E$8,"Sim",Premissas!$B$5:$B$8),IF($G86="Uso (horas)",SUMIF(Premissas!$E$5:$E$8,"Sim",Premissas!$C$5:$C$8),0))),0)))))</f>
        <v/>
      </c>
      <c r="K86" s="24">
        <f>IF(OR(NOT(ISNUMBER($A86)),$B86="",NOT(ISNUMBER($F86)),$G86="",$H86=""),"",IF($H86="Cancelada",0,IF(Premissas!$E$7&lt;&gt;"Sim",0,IF($G86="Percentual fixo",$F86*N(Premissas!$D$7),IFERROR($F86*IF($G86="Igualitário",1,IF($G86="Participantes",N(Premissas!$B$7),IF($G86="Uso (horas)",N(Premissas!$C$7),0)))/IF($G86="Igualitário",COUNTIF(Premissas!$E$5:$E$8,"Sim"),IF($G86="Participantes",SUMIF(Premissas!$E$5:$E$8,"Sim",Premissas!$B$5:$B$8),IF($G86="Uso (horas)",SUMIF(Premissas!$E$5:$E$8,"Sim",Premissas!$C$5:$C$8),0))),0)))))</f>
        <v/>
      </c>
      <c r="L86" s="24">
        <f>IF(OR(NOT(ISNUMBER($A86)),$B86="",NOT(ISNUMBER($F86)),$G86="",$H86=""),"",IF($H86="Cancelada",0,IF(Premissas!$E$8&lt;&gt;"Sim",0,IF($G86="Percentual fixo",$F86*N(Premissas!$D$8),IFERROR($F86*IF($G86="Igualitário",1,IF($G86="Participantes",N(Premissas!$B$8),IF($G86="Uso (horas)",N(Premissas!$C$8),0)))/IF($G86="Igualitário",COUNTIF(Premissas!$E$5:$E$8,"Sim"),IF($G86="Participantes",SUMIF(Premissas!$E$5:$E$8,"Sim",Premissas!$B$5:$B$8),IF($G86="Uso (horas)",SUMIF(Premissas!$E$5:$E$8,"Sim",Premissas!$C$5:$C$8),0))),0)))))</f>
        <v/>
      </c>
      <c r="M86" s="24">
        <f>IF(OR(NOT(ISNUMBER($A86)),$B86="",NOT(ISNUMBER($F86)),$G86="",$H86=""),"",IF($H86="Cancelada",0,$F86-SUM($I86:$L86)))</f>
        <v/>
      </c>
      <c r="N86" s="25">
        <f>IF($M86="","",IF($H86="Cancelada","Cancelada",IF(ABS($M86)&lt;=N(Premissas!$B$14),"OK","Conferir")))</f>
        <v/>
      </c>
    </row>
    <row r="87">
      <c r="A87" s="18" t="n"/>
      <c r="B87" s="19" t="n"/>
      <c r="C87" s="19" t="n"/>
      <c r="D87" s="19" t="n"/>
      <c r="E87" s="19" t="n"/>
      <c r="F87" s="20" t="n"/>
      <c r="G87" s="21" t="n"/>
      <c r="H87" s="21" t="n"/>
      <c r="I87" s="22">
        <f>IF(OR(NOT(ISNUMBER($A87)),$B87="",NOT(ISNUMBER($F87)),$G87="",$H87=""),"",IF($H87="Cancelada",0,IF(Premissas!$E$5&lt;&gt;"Sim",0,IF($G87="Percentual fixo",$F87*N(Premissas!$D$5),IFERROR($F87*IF($G87="Igualitário",1,IF($G87="Participantes",N(Premissas!$B$5),IF($G87="Uso (horas)",N(Premissas!$C$5),0)))/IF($G87="Igualitário",COUNTIF(Premissas!$E$5:$E$8,"Sim"),IF($G87="Participantes",SUMIF(Premissas!$E$5:$E$8,"Sim",Premissas!$B$5:$B$8),IF($G87="Uso (horas)",SUMIF(Premissas!$E$5:$E$8,"Sim",Premissas!$C$5:$C$8),0))),0)))))</f>
        <v/>
      </c>
      <c r="J87" s="22">
        <f>IF(OR(NOT(ISNUMBER($A87)),$B87="",NOT(ISNUMBER($F87)),$G87="",$H87=""),"",IF($H87="Cancelada",0,IF(Premissas!$E$6&lt;&gt;"Sim",0,IF($G87="Percentual fixo",$F87*N(Premissas!$D$6),IFERROR($F87*IF($G87="Igualitário",1,IF($G87="Participantes",N(Premissas!$B$6),IF($G87="Uso (horas)",N(Premissas!$C$6),0)))/IF($G87="Igualitário",COUNTIF(Premissas!$E$5:$E$8,"Sim"),IF($G87="Participantes",SUMIF(Premissas!$E$5:$E$8,"Sim",Premissas!$B$5:$B$8),IF($G87="Uso (horas)",SUMIF(Premissas!$E$5:$E$8,"Sim",Premissas!$C$5:$C$8),0))),0)))))</f>
        <v/>
      </c>
      <c r="K87" s="22">
        <f>IF(OR(NOT(ISNUMBER($A87)),$B87="",NOT(ISNUMBER($F87)),$G87="",$H87=""),"",IF($H87="Cancelada",0,IF(Premissas!$E$7&lt;&gt;"Sim",0,IF($G87="Percentual fixo",$F87*N(Premissas!$D$7),IFERROR($F87*IF($G87="Igualitário",1,IF($G87="Participantes",N(Premissas!$B$7),IF($G87="Uso (horas)",N(Premissas!$C$7),0)))/IF($G87="Igualitário",COUNTIF(Premissas!$E$5:$E$8,"Sim"),IF($G87="Participantes",SUMIF(Premissas!$E$5:$E$8,"Sim",Premissas!$B$5:$B$8),IF($G87="Uso (horas)",SUMIF(Premissas!$E$5:$E$8,"Sim",Premissas!$C$5:$C$8),0))),0)))))</f>
        <v/>
      </c>
      <c r="L87" s="22">
        <f>IF(OR(NOT(ISNUMBER($A87)),$B87="",NOT(ISNUMBER($F87)),$G87="",$H87=""),"",IF($H87="Cancelada",0,IF(Premissas!$E$8&lt;&gt;"Sim",0,IF($G87="Percentual fixo",$F87*N(Premissas!$D$8),IFERROR($F87*IF($G87="Igualitário",1,IF($G87="Participantes",N(Premissas!$B$8),IF($G87="Uso (horas)",N(Premissas!$C$8),0)))/IF($G87="Igualitário",COUNTIF(Premissas!$E$5:$E$8,"Sim"),IF($G87="Participantes",SUMIF(Premissas!$E$5:$E$8,"Sim",Premissas!$B$5:$B$8),IF($G87="Uso (horas)",SUMIF(Premissas!$E$5:$E$8,"Sim",Premissas!$C$5:$C$8),0))),0)))))</f>
        <v/>
      </c>
      <c r="M87" s="22">
        <f>IF(OR(NOT(ISNUMBER($A87)),$B87="",NOT(ISNUMBER($F87)),$G87="",$H87=""),"",IF($H87="Cancelada",0,$F87-SUM($I87:$L87)))</f>
        <v/>
      </c>
      <c r="N87" s="23">
        <f>IF($M87="","",IF($H87="Cancelada","Cancelada",IF(ABS($M87)&lt;=N(Premissas!$B$14),"OK","Conferir")))</f>
        <v/>
      </c>
    </row>
    <row r="88">
      <c r="A88" s="18" t="n"/>
      <c r="B88" s="19" t="n"/>
      <c r="C88" s="19" t="n"/>
      <c r="D88" s="19" t="n"/>
      <c r="E88" s="19" t="n"/>
      <c r="F88" s="20" t="n"/>
      <c r="G88" s="21" t="n"/>
      <c r="H88" s="21" t="n"/>
      <c r="I88" s="24">
        <f>IF(OR(NOT(ISNUMBER($A88)),$B88="",NOT(ISNUMBER($F88)),$G88="",$H88=""),"",IF($H88="Cancelada",0,IF(Premissas!$E$5&lt;&gt;"Sim",0,IF($G88="Percentual fixo",$F88*N(Premissas!$D$5),IFERROR($F88*IF($G88="Igualitário",1,IF($G88="Participantes",N(Premissas!$B$5),IF($G88="Uso (horas)",N(Premissas!$C$5),0)))/IF($G88="Igualitário",COUNTIF(Premissas!$E$5:$E$8,"Sim"),IF($G88="Participantes",SUMIF(Premissas!$E$5:$E$8,"Sim",Premissas!$B$5:$B$8),IF($G88="Uso (horas)",SUMIF(Premissas!$E$5:$E$8,"Sim",Premissas!$C$5:$C$8),0))),0)))))</f>
        <v/>
      </c>
      <c r="J88" s="24">
        <f>IF(OR(NOT(ISNUMBER($A88)),$B88="",NOT(ISNUMBER($F88)),$G88="",$H88=""),"",IF($H88="Cancelada",0,IF(Premissas!$E$6&lt;&gt;"Sim",0,IF($G88="Percentual fixo",$F88*N(Premissas!$D$6),IFERROR($F88*IF($G88="Igualitário",1,IF($G88="Participantes",N(Premissas!$B$6),IF($G88="Uso (horas)",N(Premissas!$C$6),0)))/IF($G88="Igualitário",COUNTIF(Premissas!$E$5:$E$8,"Sim"),IF($G88="Participantes",SUMIF(Premissas!$E$5:$E$8,"Sim",Premissas!$B$5:$B$8),IF($G88="Uso (horas)",SUMIF(Premissas!$E$5:$E$8,"Sim",Premissas!$C$5:$C$8),0))),0)))))</f>
        <v/>
      </c>
      <c r="K88" s="24">
        <f>IF(OR(NOT(ISNUMBER($A88)),$B88="",NOT(ISNUMBER($F88)),$G88="",$H88=""),"",IF($H88="Cancelada",0,IF(Premissas!$E$7&lt;&gt;"Sim",0,IF($G88="Percentual fixo",$F88*N(Premissas!$D$7),IFERROR($F88*IF($G88="Igualitário",1,IF($G88="Participantes",N(Premissas!$B$7),IF($G88="Uso (horas)",N(Premissas!$C$7),0)))/IF($G88="Igualitário",COUNTIF(Premissas!$E$5:$E$8,"Sim"),IF($G88="Participantes",SUMIF(Premissas!$E$5:$E$8,"Sim",Premissas!$B$5:$B$8),IF($G88="Uso (horas)",SUMIF(Premissas!$E$5:$E$8,"Sim",Premissas!$C$5:$C$8),0))),0)))))</f>
        <v/>
      </c>
      <c r="L88" s="24">
        <f>IF(OR(NOT(ISNUMBER($A88)),$B88="",NOT(ISNUMBER($F88)),$G88="",$H88=""),"",IF($H88="Cancelada",0,IF(Premissas!$E$8&lt;&gt;"Sim",0,IF($G88="Percentual fixo",$F88*N(Premissas!$D$8),IFERROR($F88*IF($G88="Igualitário",1,IF($G88="Participantes",N(Premissas!$B$8),IF($G88="Uso (horas)",N(Premissas!$C$8),0)))/IF($G88="Igualitário",COUNTIF(Premissas!$E$5:$E$8,"Sim"),IF($G88="Participantes",SUMIF(Premissas!$E$5:$E$8,"Sim",Premissas!$B$5:$B$8),IF($G88="Uso (horas)",SUMIF(Premissas!$E$5:$E$8,"Sim",Premissas!$C$5:$C$8),0))),0)))))</f>
        <v/>
      </c>
      <c r="M88" s="24">
        <f>IF(OR(NOT(ISNUMBER($A88)),$B88="",NOT(ISNUMBER($F88)),$G88="",$H88=""),"",IF($H88="Cancelada",0,$F88-SUM($I88:$L88)))</f>
        <v/>
      </c>
      <c r="N88" s="25">
        <f>IF($M88="","",IF($H88="Cancelada","Cancelada",IF(ABS($M88)&lt;=N(Premissas!$B$14),"OK","Conferir")))</f>
        <v/>
      </c>
    </row>
    <row r="89">
      <c r="A89" s="18" t="n"/>
      <c r="B89" s="19" t="n"/>
      <c r="C89" s="19" t="n"/>
      <c r="D89" s="19" t="n"/>
      <c r="E89" s="19" t="n"/>
      <c r="F89" s="20" t="n"/>
      <c r="G89" s="21" t="n"/>
      <c r="H89" s="21" t="n"/>
      <c r="I89" s="22">
        <f>IF(OR(NOT(ISNUMBER($A89)),$B89="",NOT(ISNUMBER($F89)),$G89="",$H89=""),"",IF($H89="Cancelada",0,IF(Premissas!$E$5&lt;&gt;"Sim",0,IF($G89="Percentual fixo",$F89*N(Premissas!$D$5),IFERROR($F89*IF($G89="Igualitário",1,IF($G89="Participantes",N(Premissas!$B$5),IF($G89="Uso (horas)",N(Premissas!$C$5),0)))/IF($G89="Igualitário",COUNTIF(Premissas!$E$5:$E$8,"Sim"),IF($G89="Participantes",SUMIF(Premissas!$E$5:$E$8,"Sim",Premissas!$B$5:$B$8),IF($G89="Uso (horas)",SUMIF(Premissas!$E$5:$E$8,"Sim",Premissas!$C$5:$C$8),0))),0)))))</f>
        <v/>
      </c>
      <c r="J89" s="22">
        <f>IF(OR(NOT(ISNUMBER($A89)),$B89="",NOT(ISNUMBER($F89)),$G89="",$H89=""),"",IF($H89="Cancelada",0,IF(Premissas!$E$6&lt;&gt;"Sim",0,IF($G89="Percentual fixo",$F89*N(Premissas!$D$6),IFERROR($F89*IF($G89="Igualitário",1,IF($G89="Participantes",N(Premissas!$B$6),IF($G89="Uso (horas)",N(Premissas!$C$6),0)))/IF($G89="Igualitário",COUNTIF(Premissas!$E$5:$E$8,"Sim"),IF($G89="Participantes",SUMIF(Premissas!$E$5:$E$8,"Sim",Premissas!$B$5:$B$8),IF($G89="Uso (horas)",SUMIF(Premissas!$E$5:$E$8,"Sim",Premissas!$C$5:$C$8),0))),0)))))</f>
        <v/>
      </c>
      <c r="K89" s="22">
        <f>IF(OR(NOT(ISNUMBER($A89)),$B89="",NOT(ISNUMBER($F89)),$G89="",$H89=""),"",IF($H89="Cancelada",0,IF(Premissas!$E$7&lt;&gt;"Sim",0,IF($G89="Percentual fixo",$F89*N(Premissas!$D$7),IFERROR($F89*IF($G89="Igualitário",1,IF($G89="Participantes",N(Premissas!$B$7),IF($G89="Uso (horas)",N(Premissas!$C$7),0)))/IF($G89="Igualitário",COUNTIF(Premissas!$E$5:$E$8,"Sim"),IF($G89="Participantes",SUMIF(Premissas!$E$5:$E$8,"Sim",Premissas!$B$5:$B$8),IF($G89="Uso (horas)",SUMIF(Premissas!$E$5:$E$8,"Sim",Premissas!$C$5:$C$8),0))),0)))))</f>
        <v/>
      </c>
      <c r="L89" s="22">
        <f>IF(OR(NOT(ISNUMBER($A89)),$B89="",NOT(ISNUMBER($F89)),$G89="",$H89=""),"",IF($H89="Cancelada",0,IF(Premissas!$E$8&lt;&gt;"Sim",0,IF($G89="Percentual fixo",$F89*N(Premissas!$D$8),IFERROR($F89*IF($G89="Igualitário",1,IF($G89="Participantes",N(Premissas!$B$8),IF($G89="Uso (horas)",N(Premissas!$C$8),0)))/IF($G89="Igualitário",COUNTIF(Premissas!$E$5:$E$8,"Sim"),IF($G89="Participantes",SUMIF(Premissas!$E$5:$E$8,"Sim",Premissas!$B$5:$B$8),IF($G89="Uso (horas)",SUMIF(Premissas!$E$5:$E$8,"Sim",Premissas!$C$5:$C$8),0))),0)))))</f>
        <v/>
      </c>
      <c r="M89" s="22">
        <f>IF(OR(NOT(ISNUMBER($A89)),$B89="",NOT(ISNUMBER($F89)),$G89="",$H89=""),"",IF($H89="Cancelada",0,$F89-SUM($I89:$L89)))</f>
        <v/>
      </c>
      <c r="N89" s="23">
        <f>IF($M89="","",IF($H89="Cancelada","Cancelada",IF(ABS($M89)&lt;=N(Premissas!$B$14),"OK","Conferir")))</f>
        <v/>
      </c>
    </row>
    <row r="90">
      <c r="A90" s="18" t="n"/>
      <c r="B90" s="19" t="n"/>
      <c r="C90" s="19" t="n"/>
      <c r="D90" s="19" t="n"/>
      <c r="E90" s="19" t="n"/>
      <c r="F90" s="20" t="n"/>
      <c r="G90" s="21" t="n"/>
      <c r="H90" s="21" t="n"/>
      <c r="I90" s="24">
        <f>IF(OR(NOT(ISNUMBER($A90)),$B90="",NOT(ISNUMBER($F90)),$G90="",$H90=""),"",IF($H90="Cancelada",0,IF(Premissas!$E$5&lt;&gt;"Sim",0,IF($G90="Percentual fixo",$F90*N(Premissas!$D$5),IFERROR($F90*IF($G90="Igualitário",1,IF($G90="Participantes",N(Premissas!$B$5),IF($G90="Uso (horas)",N(Premissas!$C$5),0)))/IF($G90="Igualitário",COUNTIF(Premissas!$E$5:$E$8,"Sim"),IF($G90="Participantes",SUMIF(Premissas!$E$5:$E$8,"Sim",Premissas!$B$5:$B$8),IF($G90="Uso (horas)",SUMIF(Premissas!$E$5:$E$8,"Sim",Premissas!$C$5:$C$8),0))),0)))))</f>
        <v/>
      </c>
      <c r="J90" s="24">
        <f>IF(OR(NOT(ISNUMBER($A90)),$B90="",NOT(ISNUMBER($F90)),$G90="",$H90=""),"",IF($H90="Cancelada",0,IF(Premissas!$E$6&lt;&gt;"Sim",0,IF($G90="Percentual fixo",$F90*N(Premissas!$D$6),IFERROR($F90*IF($G90="Igualitário",1,IF($G90="Participantes",N(Premissas!$B$6),IF($G90="Uso (horas)",N(Premissas!$C$6),0)))/IF($G90="Igualitário",COUNTIF(Premissas!$E$5:$E$8,"Sim"),IF($G90="Participantes",SUMIF(Premissas!$E$5:$E$8,"Sim",Premissas!$B$5:$B$8),IF($G90="Uso (horas)",SUMIF(Premissas!$E$5:$E$8,"Sim",Premissas!$C$5:$C$8),0))),0)))))</f>
        <v/>
      </c>
      <c r="K90" s="24">
        <f>IF(OR(NOT(ISNUMBER($A90)),$B90="",NOT(ISNUMBER($F90)),$G90="",$H90=""),"",IF($H90="Cancelada",0,IF(Premissas!$E$7&lt;&gt;"Sim",0,IF($G90="Percentual fixo",$F90*N(Premissas!$D$7),IFERROR($F90*IF($G90="Igualitário",1,IF($G90="Participantes",N(Premissas!$B$7),IF($G90="Uso (horas)",N(Premissas!$C$7),0)))/IF($G90="Igualitário",COUNTIF(Premissas!$E$5:$E$8,"Sim"),IF($G90="Participantes",SUMIF(Premissas!$E$5:$E$8,"Sim",Premissas!$B$5:$B$8),IF($G90="Uso (horas)",SUMIF(Premissas!$E$5:$E$8,"Sim",Premissas!$C$5:$C$8),0))),0)))))</f>
        <v/>
      </c>
      <c r="L90" s="24">
        <f>IF(OR(NOT(ISNUMBER($A90)),$B90="",NOT(ISNUMBER($F90)),$G90="",$H90=""),"",IF($H90="Cancelada",0,IF(Premissas!$E$8&lt;&gt;"Sim",0,IF($G90="Percentual fixo",$F90*N(Premissas!$D$8),IFERROR($F90*IF($G90="Igualitário",1,IF($G90="Participantes",N(Premissas!$B$8),IF($G90="Uso (horas)",N(Premissas!$C$8),0)))/IF($G90="Igualitário",COUNTIF(Premissas!$E$5:$E$8,"Sim"),IF($G90="Participantes",SUMIF(Premissas!$E$5:$E$8,"Sim",Premissas!$B$5:$B$8),IF($G90="Uso (horas)",SUMIF(Premissas!$E$5:$E$8,"Sim",Premissas!$C$5:$C$8),0))),0)))))</f>
        <v/>
      </c>
      <c r="M90" s="24">
        <f>IF(OR(NOT(ISNUMBER($A90)),$B90="",NOT(ISNUMBER($F90)),$G90="",$H90=""),"",IF($H90="Cancelada",0,$F90-SUM($I90:$L90)))</f>
        <v/>
      </c>
      <c r="N90" s="25">
        <f>IF($M90="","",IF($H90="Cancelada","Cancelada",IF(ABS($M90)&lt;=N(Premissas!$B$14),"OK","Conferir")))</f>
        <v/>
      </c>
    </row>
    <row r="91">
      <c r="A91" s="18" t="n"/>
      <c r="B91" s="19" t="n"/>
      <c r="C91" s="19" t="n"/>
      <c r="D91" s="19" t="n"/>
      <c r="E91" s="19" t="n"/>
      <c r="F91" s="20" t="n"/>
      <c r="G91" s="21" t="n"/>
      <c r="H91" s="21" t="n"/>
      <c r="I91" s="22">
        <f>IF(OR(NOT(ISNUMBER($A91)),$B91="",NOT(ISNUMBER($F91)),$G91="",$H91=""),"",IF($H91="Cancelada",0,IF(Premissas!$E$5&lt;&gt;"Sim",0,IF($G91="Percentual fixo",$F91*N(Premissas!$D$5),IFERROR($F91*IF($G91="Igualitário",1,IF($G91="Participantes",N(Premissas!$B$5),IF($G91="Uso (horas)",N(Premissas!$C$5),0)))/IF($G91="Igualitário",COUNTIF(Premissas!$E$5:$E$8,"Sim"),IF($G91="Participantes",SUMIF(Premissas!$E$5:$E$8,"Sim",Premissas!$B$5:$B$8),IF($G91="Uso (horas)",SUMIF(Premissas!$E$5:$E$8,"Sim",Premissas!$C$5:$C$8),0))),0)))))</f>
        <v/>
      </c>
      <c r="J91" s="22">
        <f>IF(OR(NOT(ISNUMBER($A91)),$B91="",NOT(ISNUMBER($F91)),$G91="",$H91=""),"",IF($H91="Cancelada",0,IF(Premissas!$E$6&lt;&gt;"Sim",0,IF($G91="Percentual fixo",$F91*N(Premissas!$D$6),IFERROR($F91*IF($G91="Igualitário",1,IF($G91="Participantes",N(Premissas!$B$6),IF($G91="Uso (horas)",N(Premissas!$C$6),0)))/IF($G91="Igualitário",COUNTIF(Premissas!$E$5:$E$8,"Sim"),IF($G91="Participantes",SUMIF(Premissas!$E$5:$E$8,"Sim",Premissas!$B$5:$B$8),IF($G91="Uso (horas)",SUMIF(Premissas!$E$5:$E$8,"Sim",Premissas!$C$5:$C$8),0))),0)))))</f>
        <v/>
      </c>
      <c r="K91" s="22">
        <f>IF(OR(NOT(ISNUMBER($A91)),$B91="",NOT(ISNUMBER($F91)),$G91="",$H91=""),"",IF($H91="Cancelada",0,IF(Premissas!$E$7&lt;&gt;"Sim",0,IF($G91="Percentual fixo",$F91*N(Premissas!$D$7),IFERROR($F91*IF($G91="Igualitário",1,IF($G91="Participantes",N(Premissas!$B$7),IF($G91="Uso (horas)",N(Premissas!$C$7),0)))/IF($G91="Igualitário",COUNTIF(Premissas!$E$5:$E$8,"Sim"),IF($G91="Participantes",SUMIF(Premissas!$E$5:$E$8,"Sim",Premissas!$B$5:$B$8),IF($G91="Uso (horas)",SUMIF(Premissas!$E$5:$E$8,"Sim",Premissas!$C$5:$C$8),0))),0)))))</f>
        <v/>
      </c>
      <c r="L91" s="22">
        <f>IF(OR(NOT(ISNUMBER($A91)),$B91="",NOT(ISNUMBER($F91)),$G91="",$H91=""),"",IF($H91="Cancelada",0,IF(Premissas!$E$8&lt;&gt;"Sim",0,IF($G91="Percentual fixo",$F91*N(Premissas!$D$8),IFERROR($F91*IF($G91="Igualitário",1,IF($G91="Participantes",N(Premissas!$B$8),IF($G91="Uso (horas)",N(Premissas!$C$8),0)))/IF($G91="Igualitário",COUNTIF(Premissas!$E$5:$E$8,"Sim"),IF($G91="Participantes",SUMIF(Premissas!$E$5:$E$8,"Sim",Premissas!$B$5:$B$8),IF($G91="Uso (horas)",SUMIF(Premissas!$E$5:$E$8,"Sim",Premissas!$C$5:$C$8),0))),0)))))</f>
        <v/>
      </c>
      <c r="M91" s="22">
        <f>IF(OR(NOT(ISNUMBER($A91)),$B91="",NOT(ISNUMBER($F91)),$G91="",$H91=""),"",IF($H91="Cancelada",0,$F91-SUM($I91:$L91)))</f>
        <v/>
      </c>
      <c r="N91" s="23">
        <f>IF($M91="","",IF($H91="Cancelada","Cancelada",IF(ABS($M91)&lt;=N(Premissas!$B$14),"OK","Conferir")))</f>
        <v/>
      </c>
    </row>
    <row r="92">
      <c r="A92" s="18" t="n"/>
      <c r="B92" s="19" t="n"/>
      <c r="C92" s="19" t="n"/>
      <c r="D92" s="19" t="n"/>
      <c r="E92" s="19" t="n"/>
      <c r="F92" s="20" t="n"/>
      <c r="G92" s="21" t="n"/>
      <c r="H92" s="21" t="n"/>
      <c r="I92" s="24">
        <f>IF(OR(NOT(ISNUMBER($A92)),$B92="",NOT(ISNUMBER($F92)),$G92="",$H92=""),"",IF($H92="Cancelada",0,IF(Premissas!$E$5&lt;&gt;"Sim",0,IF($G92="Percentual fixo",$F92*N(Premissas!$D$5),IFERROR($F92*IF($G92="Igualitário",1,IF($G92="Participantes",N(Premissas!$B$5),IF($G92="Uso (horas)",N(Premissas!$C$5),0)))/IF($G92="Igualitário",COUNTIF(Premissas!$E$5:$E$8,"Sim"),IF($G92="Participantes",SUMIF(Premissas!$E$5:$E$8,"Sim",Premissas!$B$5:$B$8),IF($G92="Uso (horas)",SUMIF(Premissas!$E$5:$E$8,"Sim",Premissas!$C$5:$C$8),0))),0)))))</f>
        <v/>
      </c>
      <c r="J92" s="24">
        <f>IF(OR(NOT(ISNUMBER($A92)),$B92="",NOT(ISNUMBER($F92)),$G92="",$H92=""),"",IF($H92="Cancelada",0,IF(Premissas!$E$6&lt;&gt;"Sim",0,IF($G92="Percentual fixo",$F92*N(Premissas!$D$6),IFERROR($F92*IF($G92="Igualitário",1,IF($G92="Participantes",N(Premissas!$B$6),IF($G92="Uso (horas)",N(Premissas!$C$6),0)))/IF($G92="Igualitário",COUNTIF(Premissas!$E$5:$E$8,"Sim"),IF($G92="Participantes",SUMIF(Premissas!$E$5:$E$8,"Sim",Premissas!$B$5:$B$8),IF($G92="Uso (horas)",SUMIF(Premissas!$E$5:$E$8,"Sim",Premissas!$C$5:$C$8),0))),0)))))</f>
        <v/>
      </c>
      <c r="K92" s="24">
        <f>IF(OR(NOT(ISNUMBER($A92)),$B92="",NOT(ISNUMBER($F92)),$G92="",$H92=""),"",IF($H92="Cancelada",0,IF(Premissas!$E$7&lt;&gt;"Sim",0,IF($G92="Percentual fixo",$F92*N(Premissas!$D$7),IFERROR($F92*IF($G92="Igualitário",1,IF($G92="Participantes",N(Premissas!$B$7),IF($G92="Uso (horas)",N(Premissas!$C$7),0)))/IF($G92="Igualitário",COUNTIF(Premissas!$E$5:$E$8,"Sim"),IF($G92="Participantes",SUMIF(Premissas!$E$5:$E$8,"Sim",Premissas!$B$5:$B$8),IF($G92="Uso (horas)",SUMIF(Premissas!$E$5:$E$8,"Sim",Premissas!$C$5:$C$8),0))),0)))))</f>
        <v/>
      </c>
      <c r="L92" s="24">
        <f>IF(OR(NOT(ISNUMBER($A92)),$B92="",NOT(ISNUMBER($F92)),$G92="",$H92=""),"",IF($H92="Cancelada",0,IF(Premissas!$E$8&lt;&gt;"Sim",0,IF($G92="Percentual fixo",$F92*N(Premissas!$D$8),IFERROR($F92*IF($G92="Igualitário",1,IF($G92="Participantes",N(Premissas!$B$8),IF($G92="Uso (horas)",N(Premissas!$C$8),0)))/IF($G92="Igualitário",COUNTIF(Premissas!$E$5:$E$8,"Sim"),IF($G92="Participantes",SUMIF(Premissas!$E$5:$E$8,"Sim",Premissas!$B$5:$B$8),IF($G92="Uso (horas)",SUMIF(Premissas!$E$5:$E$8,"Sim",Premissas!$C$5:$C$8),0))),0)))))</f>
        <v/>
      </c>
      <c r="M92" s="24">
        <f>IF(OR(NOT(ISNUMBER($A92)),$B92="",NOT(ISNUMBER($F92)),$G92="",$H92=""),"",IF($H92="Cancelada",0,$F92-SUM($I92:$L92)))</f>
        <v/>
      </c>
      <c r="N92" s="25">
        <f>IF($M92="","",IF($H92="Cancelada","Cancelada",IF(ABS($M92)&lt;=N(Premissas!$B$14),"OK","Conferir")))</f>
        <v/>
      </c>
    </row>
    <row r="93">
      <c r="A93" s="18" t="n"/>
      <c r="B93" s="19" t="n"/>
      <c r="C93" s="19" t="n"/>
      <c r="D93" s="19" t="n"/>
      <c r="E93" s="19" t="n"/>
      <c r="F93" s="20" t="n"/>
      <c r="G93" s="21" t="n"/>
      <c r="H93" s="21" t="n"/>
      <c r="I93" s="22">
        <f>IF(OR(NOT(ISNUMBER($A93)),$B93="",NOT(ISNUMBER($F93)),$G93="",$H93=""),"",IF($H93="Cancelada",0,IF(Premissas!$E$5&lt;&gt;"Sim",0,IF($G93="Percentual fixo",$F93*N(Premissas!$D$5),IFERROR($F93*IF($G93="Igualitário",1,IF($G93="Participantes",N(Premissas!$B$5),IF($G93="Uso (horas)",N(Premissas!$C$5),0)))/IF($G93="Igualitário",COUNTIF(Premissas!$E$5:$E$8,"Sim"),IF($G93="Participantes",SUMIF(Premissas!$E$5:$E$8,"Sim",Premissas!$B$5:$B$8),IF($G93="Uso (horas)",SUMIF(Premissas!$E$5:$E$8,"Sim",Premissas!$C$5:$C$8),0))),0)))))</f>
        <v/>
      </c>
      <c r="J93" s="22">
        <f>IF(OR(NOT(ISNUMBER($A93)),$B93="",NOT(ISNUMBER($F93)),$G93="",$H93=""),"",IF($H93="Cancelada",0,IF(Premissas!$E$6&lt;&gt;"Sim",0,IF($G93="Percentual fixo",$F93*N(Premissas!$D$6),IFERROR($F93*IF($G93="Igualitário",1,IF($G93="Participantes",N(Premissas!$B$6),IF($G93="Uso (horas)",N(Premissas!$C$6),0)))/IF($G93="Igualitário",COUNTIF(Premissas!$E$5:$E$8,"Sim"),IF($G93="Participantes",SUMIF(Premissas!$E$5:$E$8,"Sim",Premissas!$B$5:$B$8),IF($G93="Uso (horas)",SUMIF(Premissas!$E$5:$E$8,"Sim",Premissas!$C$5:$C$8),0))),0)))))</f>
        <v/>
      </c>
      <c r="K93" s="22">
        <f>IF(OR(NOT(ISNUMBER($A93)),$B93="",NOT(ISNUMBER($F93)),$G93="",$H93=""),"",IF($H93="Cancelada",0,IF(Premissas!$E$7&lt;&gt;"Sim",0,IF($G93="Percentual fixo",$F93*N(Premissas!$D$7),IFERROR($F93*IF($G93="Igualitário",1,IF($G93="Participantes",N(Premissas!$B$7),IF($G93="Uso (horas)",N(Premissas!$C$7),0)))/IF($G93="Igualitário",COUNTIF(Premissas!$E$5:$E$8,"Sim"),IF($G93="Participantes",SUMIF(Premissas!$E$5:$E$8,"Sim",Premissas!$B$5:$B$8),IF($G93="Uso (horas)",SUMIF(Premissas!$E$5:$E$8,"Sim",Premissas!$C$5:$C$8),0))),0)))))</f>
        <v/>
      </c>
      <c r="L93" s="22">
        <f>IF(OR(NOT(ISNUMBER($A93)),$B93="",NOT(ISNUMBER($F93)),$G93="",$H93=""),"",IF($H93="Cancelada",0,IF(Premissas!$E$8&lt;&gt;"Sim",0,IF($G93="Percentual fixo",$F93*N(Premissas!$D$8),IFERROR($F93*IF($G93="Igualitário",1,IF($G93="Participantes",N(Premissas!$B$8),IF($G93="Uso (horas)",N(Premissas!$C$8),0)))/IF($G93="Igualitário",COUNTIF(Premissas!$E$5:$E$8,"Sim"),IF($G93="Participantes",SUMIF(Premissas!$E$5:$E$8,"Sim",Premissas!$B$5:$B$8),IF($G93="Uso (horas)",SUMIF(Premissas!$E$5:$E$8,"Sim",Premissas!$C$5:$C$8),0))),0)))))</f>
        <v/>
      </c>
      <c r="M93" s="22">
        <f>IF(OR(NOT(ISNUMBER($A93)),$B93="",NOT(ISNUMBER($F93)),$G93="",$H93=""),"",IF($H93="Cancelada",0,$F93-SUM($I93:$L93)))</f>
        <v/>
      </c>
      <c r="N93" s="23">
        <f>IF($M93="","",IF($H93="Cancelada","Cancelada",IF(ABS($M93)&lt;=N(Premissas!$B$14),"OK","Conferir")))</f>
        <v/>
      </c>
    </row>
    <row r="94">
      <c r="A94" s="18" t="n"/>
      <c r="B94" s="19" t="n"/>
      <c r="C94" s="19" t="n"/>
      <c r="D94" s="19" t="n"/>
      <c r="E94" s="19" t="n"/>
      <c r="F94" s="20" t="n"/>
      <c r="G94" s="21" t="n"/>
      <c r="H94" s="21" t="n"/>
      <c r="I94" s="24">
        <f>IF(OR(NOT(ISNUMBER($A94)),$B94="",NOT(ISNUMBER($F94)),$G94="",$H94=""),"",IF($H94="Cancelada",0,IF(Premissas!$E$5&lt;&gt;"Sim",0,IF($G94="Percentual fixo",$F94*N(Premissas!$D$5),IFERROR($F94*IF($G94="Igualitário",1,IF($G94="Participantes",N(Premissas!$B$5),IF($G94="Uso (horas)",N(Premissas!$C$5),0)))/IF($G94="Igualitário",COUNTIF(Premissas!$E$5:$E$8,"Sim"),IF($G94="Participantes",SUMIF(Premissas!$E$5:$E$8,"Sim",Premissas!$B$5:$B$8),IF($G94="Uso (horas)",SUMIF(Premissas!$E$5:$E$8,"Sim",Premissas!$C$5:$C$8),0))),0)))))</f>
        <v/>
      </c>
      <c r="J94" s="24">
        <f>IF(OR(NOT(ISNUMBER($A94)),$B94="",NOT(ISNUMBER($F94)),$G94="",$H94=""),"",IF($H94="Cancelada",0,IF(Premissas!$E$6&lt;&gt;"Sim",0,IF($G94="Percentual fixo",$F94*N(Premissas!$D$6),IFERROR($F94*IF($G94="Igualitário",1,IF($G94="Participantes",N(Premissas!$B$6),IF($G94="Uso (horas)",N(Premissas!$C$6),0)))/IF($G94="Igualitário",COUNTIF(Premissas!$E$5:$E$8,"Sim"),IF($G94="Participantes",SUMIF(Premissas!$E$5:$E$8,"Sim",Premissas!$B$5:$B$8),IF($G94="Uso (horas)",SUMIF(Premissas!$E$5:$E$8,"Sim",Premissas!$C$5:$C$8),0))),0)))))</f>
        <v/>
      </c>
      <c r="K94" s="24">
        <f>IF(OR(NOT(ISNUMBER($A94)),$B94="",NOT(ISNUMBER($F94)),$G94="",$H94=""),"",IF($H94="Cancelada",0,IF(Premissas!$E$7&lt;&gt;"Sim",0,IF($G94="Percentual fixo",$F94*N(Premissas!$D$7),IFERROR($F94*IF($G94="Igualitário",1,IF($G94="Participantes",N(Premissas!$B$7),IF($G94="Uso (horas)",N(Premissas!$C$7),0)))/IF($G94="Igualitário",COUNTIF(Premissas!$E$5:$E$8,"Sim"),IF($G94="Participantes",SUMIF(Premissas!$E$5:$E$8,"Sim",Premissas!$B$5:$B$8),IF($G94="Uso (horas)",SUMIF(Premissas!$E$5:$E$8,"Sim",Premissas!$C$5:$C$8),0))),0)))))</f>
        <v/>
      </c>
      <c r="L94" s="24">
        <f>IF(OR(NOT(ISNUMBER($A94)),$B94="",NOT(ISNUMBER($F94)),$G94="",$H94=""),"",IF($H94="Cancelada",0,IF(Premissas!$E$8&lt;&gt;"Sim",0,IF($G94="Percentual fixo",$F94*N(Premissas!$D$8),IFERROR($F94*IF($G94="Igualitário",1,IF($G94="Participantes",N(Premissas!$B$8),IF($G94="Uso (horas)",N(Premissas!$C$8),0)))/IF($G94="Igualitário",COUNTIF(Premissas!$E$5:$E$8,"Sim"),IF($G94="Participantes",SUMIF(Premissas!$E$5:$E$8,"Sim",Premissas!$B$5:$B$8),IF($G94="Uso (horas)",SUMIF(Premissas!$E$5:$E$8,"Sim",Premissas!$C$5:$C$8),0))),0)))))</f>
        <v/>
      </c>
      <c r="M94" s="24">
        <f>IF(OR(NOT(ISNUMBER($A94)),$B94="",NOT(ISNUMBER($F94)),$G94="",$H94=""),"",IF($H94="Cancelada",0,$F94-SUM($I94:$L94)))</f>
        <v/>
      </c>
      <c r="N94" s="25">
        <f>IF($M94="","",IF($H94="Cancelada","Cancelada",IF(ABS($M94)&lt;=N(Premissas!$B$14),"OK","Conferir")))</f>
        <v/>
      </c>
    </row>
    <row r="95">
      <c r="A95" s="18" t="n"/>
      <c r="B95" s="19" t="n"/>
      <c r="C95" s="19" t="n"/>
      <c r="D95" s="19" t="n"/>
      <c r="E95" s="19" t="n"/>
      <c r="F95" s="20" t="n"/>
      <c r="G95" s="21" t="n"/>
      <c r="H95" s="21" t="n"/>
      <c r="I95" s="22">
        <f>IF(OR(NOT(ISNUMBER($A95)),$B95="",NOT(ISNUMBER($F95)),$G95="",$H95=""),"",IF($H95="Cancelada",0,IF(Premissas!$E$5&lt;&gt;"Sim",0,IF($G95="Percentual fixo",$F95*N(Premissas!$D$5),IFERROR($F95*IF($G95="Igualitário",1,IF($G95="Participantes",N(Premissas!$B$5),IF($G95="Uso (horas)",N(Premissas!$C$5),0)))/IF($G95="Igualitário",COUNTIF(Premissas!$E$5:$E$8,"Sim"),IF($G95="Participantes",SUMIF(Premissas!$E$5:$E$8,"Sim",Premissas!$B$5:$B$8),IF($G95="Uso (horas)",SUMIF(Premissas!$E$5:$E$8,"Sim",Premissas!$C$5:$C$8),0))),0)))))</f>
        <v/>
      </c>
      <c r="J95" s="22">
        <f>IF(OR(NOT(ISNUMBER($A95)),$B95="",NOT(ISNUMBER($F95)),$G95="",$H95=""),"",IF($H95="Cancelada",0,IF(Premissas!$E$6&lt;&gt;"Sim",0,IF($G95="Percentual fixo",$F95*N(Premissas!$D$6),IFERROR($F95*IF($G95="Igualitário",1,IF($G95="Participantes",N(Premissas!$B$6),IF($G95="Uso (horas)",N(Premissas!$C$6),0)))/IF($G95="Igualitário",COUNTIF(Premissas!$E$5:$E$8,"Sim"),IF($G95="Participantes",SUMIF(Premissas!$E$5:$E$8,"Sim",Premissas!$B$5:$B$8),IF($G95="Uso (horas)",SUMIF(Premissas!$E$5:$E$8,"Sim",Premissas!$C$5:$C$8),0))),0)))))</f>
        <v/>
      </c>
      <c r="K95" s="22">
        <f>IF(OR(NOT(ISNUMBER($A95)),$B95="",NOT(ISNUMBER($F95)),$G95="",$H95=""),"",IF($H95="Cancelada",0,IF(Premissas!$E$7&lt;&gt;"Sim",0,IF($G95="Percentual fixo",$F95*N(Premissas!$D$7),IFERROR($F95*IF($G95="Igualitário",1,IF($G95="Participantes",N(Premissas!$B$7),IF($G95="Uso (horas)",N(Premissas!$C$7),0)))/IF($G95="Igualitário",COUNTIF(Premissas!$E$5:$E$8,"Sim"),IF($G95="Participantes",SUMIF(Premissas!$E$5:$E$8,"Sim",Premissas!$B$5:$B$8),IF($G95="Uso (horas)",SUMIF(Premissas!$E$5:$E$8,"Sim",Premissas!$C$5:$C$8),0))),0)))))</f>
        <v/>
      </c>
      <c r="L95" s="22">
        <f>IF(OR(NOT(ISNUMBER($A95)),$B95="",NOT(ISNUMBER($F95)),$G95="",$H95=""),"",IF($H95="Cancelada",0,IF(Premissas!$E$8&lt;&gt;"Sim",0,IF($G95="Percentual fixo",$F95*N(Premissas!$D$8),IFERROR($F95*IF($G95="Igualitário",1,IF($G95="Participantes",N(Premissas!$B$8),IF($G95="Uso (horas)",N(Premissas!$C$8),0)))/IF($G95="Igualitário",COUNTIF(Premissas!$E$5:$E$8,"Sim"),IF($G95="Participantes",SUMIF(Premissas!$E$5:$E$8,"Sim",Premissas!$B$5:$B$8),IF($G95="Uso (horas)",SUMIF(Premissas!$E$5:$E$8,"Sim",Premissas!$C$5:$C$8),0))),0)))))</f>
        <v/>
      </c>
      <c r="M95" s="22">
        <f>IF(OR(NOT(ISNUMBER($A95)),$B95="",NOT(ISNUMBER($F95)),$G95="",$H95=""),"",IF($H95="Cancelada",0,$F95-SUM($I95:$L95)))</f>
        <v/>
      </c>
      <c r="N95" s="23">
        <f>IF($M95="","",IF($H95="Cancelada","Cancelada",IF(ABS($M95)&lt;=N(Premissas!$B$14),"OK","Conferir")))</f>
        <v/>
      </c>
    </row>
    <row r="96">
      <c r="A96" s="18" t="n"/>
      <c r="B96" s="19" t="n"/>
      <c r="C96" s="19" t="n"/>
      <c r="D96" s="19" t="n"/>
      <c r="E96" s="19" t="n"/>
      <c r="F96" s="20" t="n"/>
      <c r="G96" s="21" t="n"/>
      <c r="H96" s="21" t="n"/>
      <c r="I96" s="24">
        <f>IF(OR(NOT(ISNUMBER($A96)),$B96="",NOT(ISNUMBER($F96)),$G96="",$H96=""),"",IF($H96="Cancelada",0,IF(Premissas!$E$5&lt;&gt;"Sim",0,IF($G96="Percentual fixo",$F96*N(Premissas!$D$5),IFERROR($F96*IF($G96="Igualitário",1,IF($G96="Participantes",N(Premissas!$B$5),IF($G96="Uso (horas)",N(Premissas!$C$5),0)))/IF($G96="Igualitário",COUNTIF(Premissas!$E$5:$E$8,"Sim"),IF($G96="Participantes",SUMIF(Premissas!$E$5:$E$8,"Sim",Premissas!$B$5:$B$8),IF($G96="Uso (horas)",SUMIF(Premissas!$E$5:$E$8,"Sim",Premissas!$C$5:$C$8),0))),0)))))</f>
        <v/>
      </c>
      <c r="J96" s="24">
        <f>IF(OR(NOT(ISNUMBER($A96)),$B96="",NOT(ISNUMBER($F96)),$G96="",$H96=""),"",IF($H96="Cancelada",0,IF(Premissas!$E$6&lt;&gt;"Sim",0,IF($G96="Percentual fixo",$F96*N(Premissas!$D$6),IFERROR($F96*IF($G96="Igualitário",1,IF($G96="Participantes",N(Premissas!$B$6),IF($G96="Uso (horas)",N(Premissas!$C$6),0)))/IF($G96="Igualitário",COUNTIF(Premissas!$E$5:$E$8,"Sim"),IF($G96="Participantes",SUMIF(Premissas!$E$5:$E$8,"Sim",Premissas!$B$5:$B$8),IF($G96="Uso (horas)",SUMIF(Premissas!$E$5:$E$8,"Sim",Premissas!$C$5:$C$8),0))),0)))))</f>
        <v/>
      </c>
      <c r="K96" s="24">
        <f>IF(OR(NOT(ISNUMBER($A96)),$B96="",NOT(ISNUMBER($F96)),$G96="",$H96=""),"",IF($H96="Cancelada",0,IF(Premissas!$E$7&lt;&gt;"Sim",0,IF($G96="Percentual fixo",$F96*N(Premissas!$D$7),IFERROR($F96*IF($G96="Igualitário",1,IF($G96="Participantes",N(Premissas!$B$7),IF($G96="Uso (horas)",N(Premissas!$C$7),0)))/IF($G96="Igualitário",COUNTIF(Premissas!$E$5:$E$8,"Sim"),IF($G96="Participantes",SUMIF(Premissas!$E$5:$E$8,"Sim",Premissas!$B$5:$B$8),IF($G96="Uso (horas)",SUMIF(Premissas!$E$5:$E$8,"Sim",Premissas!$C$5:$C$8),0))),0)))))</f>
        <v/>
      </c>
      <c r="L96" s="24">
        <f>IF(OR(NOT(ISNUMBER($A96)),$B96="",NOT(ISNUMBER($F96)),$G96="",$H96=""),"",IF($H96="Cancelada",0,IF(Premissas!$E$8&lt;&gt;"Sim",0,IF($G96="Percentual fixo",$F96*N(Premissas!$D$8),IFERROR($F96*IF($G96="Igualitário",1,IF($G96="Participantes",N(Premissas!$B$8),IF($G96="Uso (horas)",N(Premissas!$C$8),0)))/IF($G96="Igualitário",COUNTIF(Premissas!$E$5:$E$8,"Sim"),IF($G96="Participantes",SUMIF(Premissas!$E$5:$E$8,"Sim",Premissas!$B$5:$B$8),IF($G96="Uso (horas)",SUMIF(Premissas!$E$5:$E$8,"Sim",Premissas!$C$5:$C$8),0))),0)))))</f>
        <v/>
      </c>
      <c r="M96" s="24">
        <f>IF(OR(NOT(ISNUMBER($A96)),$B96="",NOT(ISNUMBER($F96)),$G96="",$H96=""),"",IF($H96="Cancelada",0,$F96-SUM($I96:$L96)))</f>
        <v/>
      </c>
      <c r="N96" s="25">
        <f>IF($M96="","",IF($H96="Cancelada","Cancelada",IF(ABS($M96)&lt;=N(Premissas!$B$14),"OK","Conferir")))</f>
        <v/>
      </c>
    </row>
    <row r="97">
      <c r="A97" s="18" t="n"/>
      <c r="B97" s="19" t="n"/>
      <c r="C97" s="19" t="n"/>
      <c r="D97" s="19" t="n"/>
      <c r="E97" s="19" t="n"/>
      <c r="F97" s="20" t="n"/>
      <c r="G97" s="21" t="n"/>
      <c r="H97" s="21" t="n"/>
      <c r="I97" s="22">
        <f>IF(OR(NOT(ISNUMBER($A97)),$B97="",NOT(ISNUMBER($F97)),$G97="",$H97=""),"",IF($H97="Cancelada",0,IF(Premissas!$E$5&lt;&gt;"Sim",0,IF($G97="Percentual fixo",$F97*N(Premissas!$D$5),IFERROR($F97*IF($G97="Igualitário",1,IF($G97="Participantes",N(Premissas!$B$5),IF($G97="Uso (horas)",N(Premissas!$C$5),0)))/IF($G97="Igualitário",COUNTIF(Premissas!$E$5:$E$8,"Sim"),IF($G97="Participantes",SUMIF(Premissas!$E$5:$E$8,"Sim",Premissas!$B$5:$B$8),IF($G97="Uso (horas)",SUMIF(Premissas!$E$5:$E$8,"Sim",Premissas!$C$5:$C$8),0))),0)))))</f>
        <v/>
      </c>
      <c r="J97" s="22">
        <f>IF(OR(NOT(ISNUMBER($A97)),$B97="",NOT(ISNUMBER($F97)),$G97="",$H97=""),"",IF($H97="Cancelada",0,IF(Premissas!$E$6&lt;&gt;"Sim",0,IF($G97="Percentual fixo",$F97*N(Premissas!$D$6),IFERROR($F97*IF($G97="Igualitário",1,IF($G97="Participantes",N(Premissas!$B$6),IF($G97="Uso (horas)",N(Premissas!$C$6),0)))/IF($G97="Igualitário",COUNTIF(Premissas!$E$5:$E$8,"Sim"),IF($G97="Participantes",SUMIF(Premissas!$E$5:$E$8,"Sim",Premissas!$B$5:$B$8),IF($G97="Uso (horas)",SUMIF(Premissas!$E$5:$E$8,"Sim",Premissas!$C$5:$C$8),0))),0)))))</f>
        <v/>
      </c>
      <c r="K97" s="22">
        <f>IF(OR(NOT(ISNUMBER($A97)),$B97="",NOT(ISNUMBER($F97)),$G97="",$H97=""),"",IF($H97="Cancelada",0,IF(Premissas!$E$7&lt;&gt;"Sim",0,IF($G97="Percentual fixo",$F97*N(Premissas!$D$7),IFERROR($F97*IF($G97="Igualitário",1,IF($G97="Participantes",N(Premissas!$B$7),IF($G97="Uso (horas)",N(Premissas!$C$7),0)))/IF($G97="Igualitário",COUNTIF(Premissas!$E$5:$E$8,"Sim"),IF($G97="Participantes",SUMIF(Premissas!$E$5:$E$8,"Sim",Premissas!$B$5:$B$8),IF($G97="Uso (horas)",SUMIF(Premissas!$E$5:$E$8,"Sim",Premissas!$C$5:$C$8),0))),0)))))</f>
        <v/>
      </c>
      <c r="L97" s="22">
        <f>IF(OR(NOT(ISNUMBER($A97)),$B97="",NOT(ISNUMBER($F97)),$G97="",$H97=""),"",IF($H97="Cancelada",0,IF(Premissas!$E$8&lt;&gt;"Sim",0,IF($G97="Percentual fixo",$F97*N(Premissas!$D$8),IFERROR($F97*IF($G97="Igualitário",1,IF($G97="Participantes",N(Premissas!$B$8),IF($G97="Uso (horas)",N(Premissas!$C$8),0)))/IF($G97="Igualitário",COUNTIF(Premissas!$E$5:$E$8,"Sim"),IF($G97="Participantes",SUMIF(Premissas!$E$5:$E$8,"Sim",Premissas!$B$5:$B$8),IF($G97="Uso (horas)",SUMIF(Premissas!$E$5:$E$8,"Sim",Premissas!$C$5:$C$8),0))),0)))))</f>
        <v/>
      </c>
      <c r="M97" s="22">
        <f>IF(OR(NOT(ISNUMBER($A97)),$B97="",NOT(ISNUMBER($F97)),$G97="",$H97=""),"",IF($H97="Cancelada",0,$F97-SUM($I97:$L97)))</f>
        <v/>
      </c>
      <c r="N97" s="23">
        <f>IF($M97="","",IF($H97="Cancelada","Cancelada",IF(ABS($M97)&lt;=N(Premissas!$B$14),"OK","Conferir")))</f>
        <v/>
      </c>
    </row>
    <row r="98">
      <c r="A98" s="18" t="n"/>
      <c r="B98" s="19" t="n"/>
      <c r="C98" s="19" t="n"/>
      <c r="D98" s="19" t="n"/>
      <c r="E98" s="19" t="n"/>
      <c r="F98" s="20" t="n"/>
      <c r="G98" s="21" t="n"/>
      <c r="H98" s="21" t="n"/>
      <c r="I98" s="24">
        <f>IF(OR(NOT(ISNUMBER($A98)),$B98="",NOT(ISNUMBER($F98)),$G98="",$H98=""),"",IF($H98="Cancelada",0,IF(Premissas!$E$5&lt;&gt;"Sim",0,IF($G98="Percentual fixo",$F98*N(Premissas!$D$5),IFERROR($F98*IF($G98="Igualitário",1,IF($G98="Participantes",N(Premissas!$B$5),IF($G98="Uso (horas)",N(Premissas!$C$5),0)))/IF($G98="Igualitário",COUNTIF(Premissas!$E$5:$E$8,"Sim"),IF($G98="Participantes",SUMIF(Premissas!$E$5:$E$8,"Sim",Premissas!$B$5:$B$8),IF($G98="Uso (horas)",SUMIF(Premissas!$E$5:$E$8,"Sim",Premissas!$C$5:$C$8),0))),0)))))</f>
        <v/>
      </c>
      <c r="J98" s="24">
        <f>IF(OR(NOT(ISNUMBER($A98)),$B98="",NOT(ISNUMBER($F98)),$G98="",$H98=""),"",IF($H98="Cancelada",0,IF(Premissas!$E$6&lt;&gt;"Sim",0,IF($G98="Percentual fixo",$F98*N(Premissas!$D$6),IFERROR($F98*IF($G98="Igualitário",1,IF($G98="Participantes",N(Premissas!$B$6),IF($G98="Uso (horas)",N(Premissas!$C$6),0)))/IF($G98="Igualitário",COUNTIF(Premissas!$E$5:$E$8,"Sim"),IF($G98="Participantes",SUMIF(Premissas!$E$5:$E$8,"Sim",Premissas!$B$5:$B$8),IF($G98="Uso (horas)",SUMIF(Premissas!$E$5:$E$8,"Sim",Premissas!$C$5:$C$8),0))),0)))))</f>
        <v/>
      </c>
      <c r="K98" s="24">
        <f>IF(OR(NOT(ISNUMBER($A98)),$B98="",NOT(ISNUMBER($F98)),$G98="",$H98=""),"",IF($H98="Cancelada",0,IF(Premissas!$E$7&lt;&gt;"Sim",0,IF($G98="Percentual fixo",$F98*N(Premissas!$D$7),IFERROR($F98*IF($G98="Igualitário",1,IF($G98="Participantes",N(Premissas!$B$7),IF($G98="Uso (horas)",N(Premissas!$C$7),0)))/IF($G98="Igualitário",COUNTIF(Premissas!$E$5:$E$8,"Sim"),IF($G98="Participantes",SUMIF(Premissas!$E$5:$E$8,"Sim",Premissas!$B$5:$B$8),IF($G98="Uso (horas)",SUMIF(Premissas!$E$5:$E$8,"Sim",Premissas!$C$5:$C$8),0))),0)))))</f>
        <v/>
      </c>
      <c r="L98" s="24">
        <f>IF(OR(NOT(ISNUMBER($A98)),$B98="",NOT(ISNUMBER($F98)),$G98="",$H98=""),"",IF($H98="Cancelada",0,IF(Premissas!$E$8&lt;&gt;"Sim",0,IF($G98="Percentual fixo",$F98*N(Premissas!$D$8),IFERROR($F98*IF($G98="Igualitário",1,IF($G98="Participantes",N(Premissas!$B$8),IF($G98="Uso (horas)",N(Premissas!$C$8),0)))/IF($G98="Igualitário",COUNTIF(Premissas!$E$5:$E$8,"Sim"),IF($G98="Participantes",SUMIF(Premissas!$E$5:$E$8,"Sim",Premissas!$B$5:$B$8),IF($G98="Uso (horas)",SUMIF(Premissas!$E$5:$E$8,"Sim",Premissas!$C$5:$C$8),0))),0)))))</f>
        <v/>
      </c>
      <c r="M98" s="24">
        <f>IF(OR(NOT(ISNUMBER($A98)),$B98="",NOT(ISNUMBER($F98)),$G98="",$H98=""),"",IF($H98="Cancelada",0,$F98-SUM($I98:$L98)))</f>
        <v/>
      </c>
      <c r="N98" s="25">
        <f>IF($M98="","",IF($H98="Cancelada","Cancelada",IF(ABS($M98)&lt;=N(Premissas!$B$14),"OK","Conferir")))</f>
        <v/>
      </c>
    </row>
    <row r="99">
      <c r="A99" s="18" t="n"/>
      <c r="B99" s="19" t="n"/>
      <c r="C99" s="19" t="n"/>
      <c r="D99" s="19" t="n"/>
      <c r="E99" s="19" t="n"/>
      <c r="F99" s="20" t="n"/>
      <c r="G99" s="21" t="n"/>
      <c r="H99" s="21" t="n"/>
      <c r="I99" s="22">
        <f>IF(OR(NOT(ISNUMBER($A99)),$B99="",NOT(ISNUMBER($F99)),$G99="",$H99=""),"",IF($H99="Cancelada",0,IF(Premissas!$E$5&lt;&gt;"Sim",0,IF($G99="Percentual fixo",$F99*N(Premissas!$D$5),IFERROR($F99*IF($G99="Igualitário",1,IF($G99="Participantes",N(Premissas!$B$5),IF($G99="Uso (horas)",N(Premissas!$C$5),0)))/IF($G99="Igualitário",COUNTIF(Premissas!$E$5:$E$8,"Sim"),IF($G99="Participantes",SUMIF(Premissas!$E$5:$E$8,"Sim",Premissas!$B$5:$B$8),IF($G99="Uso (horas)",SUMIF(Premissas!$E$5:$E$8,"Sim",Premissas!$C$5:$C$8),0))),0)))))</f>
        <v/>
      </c>
      <c r="J99" s="22">
        <f>IF(OR(NOT(ISNUMBER($A99)),$B99="",NOT(ISNUMBER($F99)),$G99="",$H99=""),"",IF($H99="Cancelada",0,IF(Premissas!$E$6&lt;&gt;"Sim",0,IF($G99="Percentual fixo",$F99*N(Premissas!$D$6),IFERROR($F99*IF($G99="Igualitário",1,IF($G99="Participantes",N(Premissas!$B$6),IF($G99="Uso (horas)",N(Premissas!$C$6),0)))/IF($G99="Igualitário",COUNTIF(Premissas!$E$5:$E$8,"Sim"),IF($G99="Participantes",SUMIF(Premissas!$E$5:$E$8,"Sim",Premissas!$B$5:$B$8),IF($G99="Uso (horas)",SUMIF(Premissas!$E$5:$E$8,"Sim",Premissas!$C$5:$C$8),0))),0)))))</f>
        <v/>
      </c>
      <c r="K99" s="22">
        <f>IF(OR(NOT(ISNUMBER($A99)),$B99="",NOT(ISNUMBER($F99)),$G99="",$H99=""),"",IF($H99="Cancelada",0,IF(Premissas!$E$7&lt;&gt;"Sim",0,IF($G99="Percentual fixo",$F99*N(Premissas!$D$7),IFERROR($F99*IF($G99="Igualitário",1,IF($G99="Participantes",N(Premissas!$B$7),IF($G99="Uso (horas)",N(Premissas!$C$7),0)))/IF($G99="Igualitário",COUNTIF(Premissas!$E$5:$E$8,"Sim"),IF($G99="Participantes",SUMIF(Premissas!$E$5:$E$8,"Sim",Premissas!$B$5:$B$8),IF($G99="Uso (horas)",SUMIF(Premissas!$E$5:$E$8,"Sim",Premissas!$C$5:$C$8),0))),0)))))</f>
        <v/>
      </c>
      <c r="L99" s="22">
        <f>IF(OR(NOT(ISNUMBER($A99)),$B99="",NOT(ISNUMBER($F99)),$G99="",$H99=""),"",IF($H99="Cancelada",0,IF(Premissas!$E$8&lt;&gt;"Sim",0,IF($G99="Percentual fixo",$F99*N(Premissas!$D$8),IFERROR($F99*IF($G99="Igualitário",1,IF($G99="Participantes",N(Premissas!$B$8),IF($G99="Uso (horas)",N(Premissas!$C$8),0)))/IF($G99="Igualitário",COUNTIF(Premissas!$E$5:$E$8,"Sim"),IF($G99="Participantes",SUMIF(Premissas!$E$5:$E$8,"Sim",Premissas!$B$5:$B$8),IF($G99="Uso (horas)",SUMIF(Premissas!$E$5:$E$8,"Sim",Premissas!$C$5:$C$8),0))),0)))))</f>
        <v/>
      </c>
      <c r="M99" s="22">
        <f>IF(OR(NOT(ISNUMBER($A99)),$B99="",NOT(ISNUMBER($F99)),$G99="",$H99=""),"",IF($H99="Cancelada",0,$F99-SUM($I99:$L99)))</f>
        <v/>
      </c>
      <c r="N99" s="23">
        <f>IF($M99="","",IF($H99="Cancelada","Cancelada",IF(ABS($M99)&lt;=N(Premissas!$B$14),"OK","Conferir")))</f>
        <v/>
      </c>
    </row>
    <row r="100">
      <c r="A100" s="18" t="n"/>
      <c r="B100" s="19" t="n"/>
      <c r="C100" s="19" t="n"/>
      <c r="D100" s="19" t="n"/>
      <c r="E100" s="19" t="n"/>
      <c r="F100" s="20" t="n"/>
      <c r="G100" s="21" t="n"/>
      <c r="H100" s="21" t="n"/>
      <c r="I100" s="24">
        <f>IF(OR(NOT(ISNUMBER($A100)),$B100="",NOT(ISNUMBER($F100)),$G100="",$H100=""),"",IF($H100="Cancelada",0,IF(Premissas!$E$5&lt;&gt;"Sim",0,IF($G100="Percentual fixo",$F100*N(Premissas!$D$5),IFERROR($F100*IF($G100="Igualitário",1,IF($G100="Participantes",N(Premissas!$B$5),IF($G100="Uso (horas)",N(Premissas!$C$5),0)))/IF($G100="Igualitário",COUNTIF(Premissas!$E$5:$E$8,"Sim"),IF($G100="Participantes",SUMIF(Premissas!$E$5:$E$8,"Sim",Premissas!$B$5:$B$8),IF($G100="Uso (horas)",SUMIF(Premissas!$E$5:$E$8,"Sim",Premissas!$C$5:$C$8),0))),0)))))</f>
        <v/>
      </c>
      <c r="J100" s="24">
        <f>IF(OR(NOT(ISNUMBER($A100)),$B100="",NOT(ISNUMBER($F100)),$G100="",$H100=""),"",IF($H100="Cancelada",0,IF(Premissas!$E$6&lt;&gt;"Sim",0,IF($G100="Percentual fixo",$F100*N(Premissas!$D$6),IFERROR($F100*IF($G100="Igualitário",1,IF($G100="Participantes",N(Premissas!$B$6),IF($G100="Uso (horas)",N(Premissas!$C$6),0)))/IF($G100="Igualitário",COUNTIF(Premissas!$E$5:$E$8,"Sim"),IF($G100="Participantes",SUMIF(Premissas!$E$5:$E$8,"Sim",Premissas!$B$5:$B$8),IF($G100="Uso (horas)",SUMIF(Premissas!$E$5:$E$8,"Sim",Premissas!$C$5:$C$8),0))),0)))))</f>
        <v/>
      </c>
      <c r="K100" s="24">
        <f>IF(OR(NOT(ISNUMBER($A100)),$B100="",NOT(ISNUMBER($F100)),$G100="",$H100=""),"",IF($H100="Cancelada",0,IF(Premissas!$E$7&lt;&gt;"Sim",0,IF($G100="Percentual fixo",$F100*N(Premissas!$D$7),IFERROR($F100*IF($G100="Igualitário",1,IF($G100="Participantes",N(Premissas!$B$7),IF($G100="Uso (horas)",N(Premissas!$C$7),0)))/IF($G100="Igualitário",COUNTIF(Premissas!$E$5:$E$8,"Sim"),IF($G100="Participantes",SUMIF(Premissas!$E$5:$E$8,"Sim",Premissas!$B$5:$B$8),IF($G100="Uso (horas)",SUMIF(Premissas!$E$5:$E$8,"Sim",Premissas!$C$5:$C$8),0))),0)))))</f>
        <v/>
      </c>
      <c r="L100" s="24">
        <f>IF(OR(NOT(ISNUMBER($A100)),$B100="",NOT(ISNUMBER($F100)),$G100="",$H100=""),"",IF($H100="Cancelada",0,IF(Premissas!$E$8&lt;&gt;"Sim",0,IF($G100="Percentual fixo",$F100*N(Premissas!$D$8),IFERROR($F100*IF($G100="Igualitário",1,IF($G100="Participantes",N(Premissas!$B$8),IF($G100="Uso (horas)",N(Premissas!$C$8),0)))/IF($G100="Igualitário",COUNTIF(Premissas!$E$5:$E$8,"Sim"),IF($G100="Participantes",SUMIF(Premissas!$E$5:$E$8,"Sim",Premissas!$B$5:$B$8),IF($G100="Uso (horas)",SUMIF(Premissas!$E$5:$E$8,"Sim",Premissas!$C$5:$C$8),0))),0)))))</f>
        <v/>
      </c>
      <c r="M100" s="24">
        <f>IF(OR(NOT(ISNUMBER($A100)),$B100="",NOT(ISNUMBER($F100)),$G100="",$H100=""),"",IF($H100="Cancelada",0,$F100-SUM($I100:$L100)))</f>
        <v/>
      </c>
      <c r="N100" s="25">
        <f>IF($M100="","",IF($H100="Cancelada","Cancelada",IF(ABS($M100)&lt;=N(Premissas!$B$14),"OK","Conferir")))</f>
        <v/>
      </c>
    </row>
    <row r="101">
      <c r="A101" s="18" t="n"/>
      <c r="B101" s="19" t="n"/>
      <c r="C101" s="19" t="n"/>
      <c r="D101" s="19" t="n"/>
      <c r="E101" s="19" t="n"/>
      <c r="F101" s="20" t="n"/>
      <c r="G101" s="21" t="n"/>
      <c r="H101" s="21" t="n"/>
      <c r="I101" s="22">
        <f>IF(OR(NOT(ISNUMBER($A101)),$B101="",NOT(ISNUMBER($F101)),$G101="",$H101=""),"",IF($H101="Cancelada",0,IF(Premissas!$E$5&lt;&gt;"Sim",0,IF($G101="Percentual fixo",$F101*N(Premissas!$D$5),IFERROR($F101*IF($G101="Igualitário",1,IF($G101="Participantes",N(Premissas!$B$5),IF($G101="Uso (horas)",N(Premissas!$C$5),0)))/IF($G101="Igualitário",COUNTIF(Premissas!$E$5:$E$8,"Sim"),IF($G101="Participantes",SUMIF(Premissas!$E$5:$E$8,"Sim",Premissas!$B$5:$B$8),IF($G101="Uso (horas)",SUMIF(Premissas!$E$5:$E$8,"Sim",Premissas!$C$5:$C$8),0))),0)))))</f>
        <v/>
      </c>
      <c r="J101" s="22">
        <f>IF(OR(NOT(ISNUMBER($A101)),$B101="",NOT(ISNUMBER($F101)),$G101="",$H101=""),"",IF($H101="Cancelada",0,IF(Premissas!$E$6&lt;&gt;"Sim",0,IF($G101="Percentual fixo",$F101*N(Premissas!$D$6),IFERROR($F101*IF($G101="Igualitário",1,IF($G101="Participantes",N(Premissas!$B$6),IF($G101="Uso (horas)",N(Premissas!$C$6),0)))/IF($G101="Igualitário",COUNTIF(Premissas!$E$5:$E$8,"Sim"),IF($G101="Participantes",SUMIF(Premissas!$E$5:$E$8,"Sim",Premissas!$B$5:$B$8),IF($G101="Uso (horas)",SUMIF(Premissas!$E$5:$E$8,"Sim",Premissas!$C$5:$C$8),0))),0)))))</f>
        <v/>
      </c>
      <c r="K101" s="22">
        <f>IF(OR(NOT(ISNUMBER($A101)),$B101="",NOT(ISNUMBER($F101)),$G101="",$H101=""),"",IF($H101="Cancelada",0,IF(Premissas!$E$7&lt;&gt;"Sim",0,IF($G101="Percentual fixo",$F101*N(Premissas!$D$7),IFERROR($F101*IF($G101="Igualitário",1,IF($G101="Participantes",N(Premissas!$B$7),IF($G101="Uso (horas)",N(Premissas!$C$7),0)))/IF($G101="Igualitário",COUNTIF(Premissas!$E$5:$E$8,"Sim"),IF($G101="Participantes",SUMIF(Premissas!$E$5:$E$8,"Sim",Premissas!$B$5:$B$8),IF($G101="Uso (horas)",SUMIF(Premissas!$E$5:$E$8,"Sim",Premissas!$C$5:$C$8),0))),0)))))</f>
        <v/>
      </c>
      <c r="L101" s="22">
        <f>IF(OR(NOT(ISNUMBER($A101)),$B101="",NOT(ISNUMBER($F101)),$G101="",$H101=""),"",IF($H101="Cancelada",0,IF(Premissas!$E$8&lt;&gt;"Sim",0,IF($G101="Percentual fixo",$F101*N(Premissas!$D$8),IFERROR($F101*IF($G101="Igualitário",1,IF($G101="Participantes",N(Premissas!$B$8),IF($G101="Uso (horas)",N(Premissas!$C$8),0)))/IF($G101="Igualitário",COUNTIF(Premissas!$E$5:$E$8,"Sim"),IF($G101="Participantes",SUMIF(Premissas!$E$5:$E$8,"Sim",Premissas!$B$5:$B$8),IF($G101="Uso (horas)",SUMIF(Premissas!$E$5:$E$8,"Sim",Premissas!$C$5:$C$8),0))),0)))))</f>
        <v/>
      </c>
      <c r="M101" s="22">
        <f>IF(OR(NOT(ISNUMBER($A101)),$B101="",NOT(ISNUMBER($F101)),$G101="",$H101=""),"",IF($H101="Cancelada",0,$F101-SUM($I101:$L101)))</f>
        <v/>
      </c>
      <c r="N101" s="23">
        <f>IF($M101="","",IF($H101="Cancelada","Cancelada",IF(ABS($M101)&lt;=N(Premissas!$B$14),"OK","Conferir")))</f>
        <v/>
      </c>
    </row>
    <row r="102">
      <c r="A102" s="18" t="n"/>
      <c r="B102" s="19" t="n"/>
      <c r="C102" s="19" t="n"/>
      <c r="D102" s="19" t="n"/>
      <c r="E102" s="19" t="n"/>
      <c r="F102" s="20" t="n"/>
      <c r="G102" s="21" t="n"/>
      <c r="H102" s="21" t="n"/>
      <c r="I102" s="24">
        <f>IF(OR(NOT(ISNUMBER($A102)),$B102="",NOT(ISNUMBER($F102)),$G102="",$H102=""),"",IF($H102="Cancelada",0,IF(Premissas!$E$5&lt;&gt;"Sim",0,IF($G102="Percentual fixo",$F102*N(Premissas!$D$5),IFERROR($F102*IF($G102="Igualitário",1,IF($G102="Participantes",N(Premissas!$B$5),IF($G102="Uso (horas)",N(Premissas!$C$5),0)))/IF($G102="Igualitário",COUNTIF(Premissas!$E$5:$E$8,"Sim"),IF($G102="Participantes",SUMIF(Premissas!$E$5:$E$8,"Sim",Premissas!$B$5:$B$8),IF($G102="Uso (horas)",SUMIF(Premissas!$E$5:$E$8,"Sim",Premissas!$C$5:$C$8),0))),0)))))</f>
        <v/>
      </c>
      <c r="J102" s="24">
        <f>IF(OR(NOT(ISNUMBER($A102)),$B102="",NOT(ISNUMBER($F102)),$G102="",$H102=""),"",IF($H102="Cancelada",0,IF(Premissas!$E$6&lt;&gt;"Sim",0,IF($G102="Percentual fixo",$F102*N(Premissas!$D$6),IFERROR($F102*IF($G102="Igualitário",1,IF($G102="Participantes",N(Premissas!$B$6),IF($G102="Uso (horas)",N(Premissas!$C$6),0)))/IF($G102="Igualitário",COUNTIF(Premissas!$E$5:$E$8,"Sim"),IF($G102="Participantes",SUMIF(Premissas!$E$5:$E$8,"Sim",Premissas!$B$5:$B$8),IF($G102="Uso (horas)",SUMIF(Premissas!$E$5:$E$8,"Sim",Premissas!$C$5:$C$8),0))),0)))))</f>
        <v/>
      </c>
      <c r="K102" s="24">
        <f>IF(OR(NOT(ISNUMBER($A102)),$B102="",NOT(ISNUMBER($F102)),$G102="",$H102=""),"",IF($H102="Cancelada",0,IF(Premissas!$E$7&lt;&gt;"Sim",0,IF($G102="Percentual fixo",$F102*N(Premissas!$D$7),IFERROR($F102*IF($G102="Igualitário",1,IF($G102="Participantes",N(Premissas!$B$7),IF($G102="Uso (horas)",N(Premissas!$C$7),0)))/IF($G102="Igualitário",COUNTIF(Premissas!$E$5:$E$8,"Sim"),IF($G102="Participantes",SUMIF(Premissas!$E$5:$E$8,"Sim",Premissas!$B$5:$B$8),IF($G102="Uso (horas)",SUMIF(Premissas!$E$5:$E$8,"Sim",Premissas!$C$5:$C$8),0))),0)))))</f>
        <v/>
      </c>
      <c r="L102" s="24">
        <f>IF(OR(NOT(ISNUMBER($A102)),$B102="",NOT(ISNUMBER($F102)),$G102="",$H102=""),"",IF($H102="Cancelada",0,IF(Premissas!$E$8&lt;&gt;"Sim",0,IF($G102="Percentual fixo",$F102*N(Premissas!$D$8),IFERROR($F102*IF($G102="Igualitário",1,IF($G102="Participantes",N(Premissas!$B$8),IF($G102="Uso (horas)",N(Premissas!$C$8),0)))/IF($G102="Igualitário",COUNTIF(Premissas!$E$5:$E$8,"Sim"),IF($G102="Participantes",SUMIF(Premissas!$E$5:$E$8,"Sim",Premissas!$B$5:$B$8),IF($G102="Uso (horas)",SUMIF(Premissas!$E$5:$E$8,"Sim",Premissas!$C$5:$C$8),0))),0)))))</f>
        <v/>
      </c>
      <c r="M102" s="24">
        <f>IF(OR(NOT(ISNUMBER($A102)),$B102="",NOT(ISNUMBER($F102)),$G102="",$H102=""),"",IF($H102="Cancelada",0,$F102-SUM($I102:$L102)))</f>
        <v/>
      </c>
      <c r="N102" s="25">
        <f>IF($M102="","",IF($H102="Cancelada","Cancelada",IF(ABS($M102)&lt;=N(Premissas!$B$14),"OK","Conferir")))</f>
        <v/>
      </c>
    </row>
    <row r="103">
      <c r="A103" s="18" t="n"/>
      <c r="B103" s="19" t="n"/>
      <c r="C103" s="19" t="n"/>
      <c r="D103" s="19" t="n"/>
      <c r="E103" s="19" t="n"/>
      <c r="F103" s="20" t="n"/>
      <c r="G103" s="21" t="n"/>
      <c r="H103" s="21" t="n"/>
      <c r="I103" s="22">
        <f>IF(OR(NOT(ISNUMBER($A103)),$B103="",NOT(ISNUMBER($F103)),$G103="",$H103=""),"",IF($H103="Cancelada",0,IF(Premissas!$E$5&lt;&gt;"Sim",0,IF($G103="Percentual fixo",$F103*N(Premissas!$D$5),IFERROR($F103*IF($G103="Igualitário",1,IF($G103="Participantes",N(Premissas!$B$5),IF($G103="Uso (horas)",N(Premissas!$C$5),0)))/IF($G103="Igualitário",COUNTIF(Premissas!$E$5:$E$8,"Sim"),IF($G103="Participantes",SUMIF(Premissas!$E$5:$E$8,"Sim",Premissas!$B$5:$B$8),IF($G103="Uso (horas)",SUMIF(Premissas!$E$5:$E$8,"Sim",Premissas!$C$5:$C$8),0))),0)))))</f>
        <v/>
      </c>
      <c r="J103" s="22">
        <f>IF(OR(NOT(ISNUMBER($A103)),$B103="",NOT(ISNUMBER($F103)),$G103="",$H103=""),"",IF($H103="Cancelada",0,IF(Premissas!$E$6&lt;&gt;"Sim",0,IF($G103="Percentual fixo",$F103*N(Premissas!$D$6),IFERROR($F103*IF($G103="Igualitário",1,IF($G103="Participantes",N(Premissas!$B$6),IF($G103="Uso (horas)",N(Premissas!$C$6),0)))/IF($G103="Igualitário",COUNTIF(Premissas!$E$5:$E$8,"Sim"),IF($G103="Participantes",SUMIF(Premissas!$E$5:$E$8,"Sim",Premissas!$B$5:$B$8),IF($G103="Uso (horas)",SUMIF(Premissas!$E$5:$E$8,"Sim",Premissas!$C$5:$C$8),0))),0)))))</f>
        <v/>
      </c>
      <c r="K103" s="22">
        <f>IF(OR(NOT(ISNUMBER($A103)),$B103="",NOT(ISNUMBER($F103)),$G103="",$H103=""),"",IF($H103="Cancelada",0,IF(Premissas!$E$7&lt;&gt;"Sim",0,IF($G103="Percentual fixo",$F103*N(Premissas!$D$7),IFERROR($F103*IF($G103="Igualitário",1,IF($G103="Participantes",N(Premissas!$B$7),IF($G103="Uso (horas)",N(Premissas!$C$7),0)))/IF($G103="Igualitário",COUNTIF(Premissas!$E$5:$E$8,"Sim"),IF($G103="Participantes",SUMIF(Premissas!$E$5:$E$8,"Sim",Premissas!$B$5:$B$8),IF($G103="Uso (horas)",SUMIF(Premissas!$E$5:$E$8,"Sim",Premissas!$C$5:$C$8),0))),0)))))</f>
        <v/>
      </c>
      <c r="L103" s="22">
        <f>IF(OR(NOT(ISNUMBER($A103)),$B103="",NOT(ISNUMBER($F103)),$G103="",$H103=""),"",IF($H103="Cancelada",0,IF(Premissas!$E$8&lt;&gt;"Sim",0,IF($G103="Percentual fixo",$F103*N(Premissas!$D$8),IFERROR($F103*IF($G103="Igualitário",1,IF($G103="Participantes",N(Premissas!$B$8),IF($G103="Uso (horas)",N(Premissas!$C$8),0)))/IF($G103="Igualitário",COUNTIF(Premissas!$E$5:$E$8,"Sim"),IF($G103="Participantes",SUMIF(Premissas!$E$5:$E$8,"Sim",Premissas!$B$5:$B$8),IF($G103="Uso (horas)",SUMIF(Premissas!$E$5:$E$8,"Sim",Premissas!$C$5:$C$8),0))),0)))))</f>
        <v/>
      </c>
      <c r="M103" s="22">
        <f>IF(OR(NOT(ISNUMBER($A103)),$B103="",NOT(ISNUMBER($F103)),$G103="",$H103=""),"",IF($H103="Cancelada",0,$F103-SUM($I103:$L103)))</f>
        <v/>
      </c>
      <c r="N103" s="23">
        <f>IF($M103="","",IF($H103="Cancelada","Cancelada",IF(ABS($M103)&lt;=N(Premissas!$B$14),"OK","Conferir")))</f>
        <v/>
      </c>
    </row>
    <row r="104">
      <c r="A104" s="18" t="n"/>
      <c r="B104" s="19" t="n"/>
      <c r="C104" s="19" t="n"/>
      <c r="D104" s="19" t="n"/>
      <c r="E104" s="19" t="n"/>
      <c r="F104" s="20" t="n"/>
      <c r="G104" s="21" t="n"/>
      <c r="H104" s="21" t="n"/>
      <c r="I104" s="24">
        <f>IF(OR(NOT(ISNUMBER($A104)),$B104="",NOT(ISNUMBER($F104)),$G104="",$H104=""),"",IF($H104="Cancelada",0,IF(Premissas!$E$5&lt;&gt;"Sim",0,IF($G104="Percentual fixo",$F104*N(Premissas!$D$5),IFERROR($F104*IF($G104="Igualitário",1,IF($G104="Participantes",N(Premissas!$B$5),IF($G104="Uso (horas)",N(Premissas!$C$5),0)))/IF($G104="Igualitário",COUNTIF(Premissas!$E$5:$E$8,"Sim"),IF($G104="Participantes",SUMIF(Premissas!$E$5:$E$8,"Sim",Premissas!$B$5:$B$8),IF($G104="Uso (horas)",SUMIF(Premissas!$E$5:$E$8,"Sim",Premissas!$C$5:$C$8),0))),0)))))</f>
        <v/>
      </c>
      <c r="J104" s="24">
        <f>IF(OR(NOT(ISNUMBER($A104)),$B104="",NOT(ISNUMBER($F104)),$G104="",$H104=""),"",IF($H104="Cancelada",0,IF(Premissas!$E$6&lt;&gt;"Sim",0,IF($G104="Percentual fixo",$F104*N(Premissas!$D$6),IFERROR($F104*IF($G104="Igualitário",1,IF($G104="Participantes",N(Premissas!$B$6),IF($G104="Uso (horas)",N(Premissas!$C$6),0)))/IF($G104="Igualitário",COUNTIF(Premissas!$E$5:$E$8,"Sim"),IF($G104="Participantes",SUMIF(Premissas!$E$5:$E$8,"Sim",Premissas!$B$5:$B$8),IF($G104="Uso (horas)",SUMIF(Premissas!$E$5:$E$8,"Sim",Premissas!$C$5:$C$8),0))),0)))))</f>
        <v/>
      </c>
      <c r="K104" s="24">
        <f>IF(OR(NOT(ISNUMBER($A104)),$B104="",NOT(ISNUMBER($F104)),$G104="",$H104=""),"",IF($H104="Cancelada",0,IF(Premissas!$E$7&lt;&gt;"Sim",0,IF($G104="Percentual fixo",$F104*N(Premissas!$D$7),IFERROR($F104*IF($G104="Igualitário",1,IF($G104="Participantes",N(Premissas!$B$7),IF($G104="Uso (horas)",N(Premissas!$C$7),0)))/IF($G104="Igualitário",COUNTIF(Premissas!$E$5:$E$8,"Sim"),IF($G104="Participantes",SUMIF(Premissas!$E$5:$E$8,"Sim",Premissas!$B$5:$B$8),IF($G104="Uso (horas)",SUMIF(Premissas!$E$5:$E$8,"Sim",Premissas!$C$5:$C$8),0))),0)))))</f>
        <v/>
      </c>
      <c r="L104" s="24">
        <f>IF(OR(NOT(ISNUMBER($A104)),$B104="",NOT(ISNUMBER($F104)),$G104="",$H104=""),"",IF($H104="Cancelada",0,IF(Premissas!$E$8&lt;&gt;"Sim",0,IF($G104="Percentual fixo",$F104*N(Premissas!$D$8),IFERROR($F104*IF($G104="Igualitário",1,IF($G104="Participantes",N(Premissas!$B$8),IF($G104="Uso (horas)",N(Premissas!$C$8),0)))/IF($G104="Igualitário",COUNTIF(Premissas!$E$5:$E$8,"Sim"),IF($G104="Participantes",SUMIF(Premissas!$E$5:$E$8,"Sim",Premissas!$B$5:$B$8),IF($G104="Uso (horas)",SUMIF(Premissas!$E$5:$E$8,"Sim",Premissas!$C$5:$C$8),0))),0)))))</f>
        <v/>
      </c>
      <c r="M104" s="24">
        <f>IF(OR(NOT(ISNUMBER($A104)),$B104="",NOT(ISNUMBER($F104)),$G104="",$H104=""),"",IF($H104="Cancelada",0,$F104-SUM($I104:$L104)))</f>
        <v/>
      </c>
      <c r="N104" s="25">
        <f>IF($M104="","",IF($H104="Cancelada","Cancelada",IF(ABS($M104)&lt;=N(Premissas!$B$14),"OK","Conferir")))</f>
        <v/>
      </c>
    </row>
  </sheetData>
  <autoFilter ref="A4:N104"/>
  <mergeCells count="1">
    <mergeCell ref="A1:N1"/>
  </mergeCells>
  <conditionalFormatting sqref="M5:N104">
    <cfRule type="expression" priority="1" dxfId="0">
      <formula>$N5="Conferir"</formula>
    </cfRule>
  </conditionalFormatting>
  <conditionalFormatting sqref="N5:N104">
    <cfRule type="expression" priority="2" dxfId="1">
      <formula>$N5="OK"</formula>
    </cfRule>
    <cfRule type="expression" priority="3" dxfId="2">
      <formula>$N5="Cancelada"</formula>
    </cfRule>
  </conditionalFormatting>
  <dataValidations count="4">
    <dataValidation sqref="A5:A104" showDropDown="0" showInputMessage="1" showErrorMessage="1" allowBlank="0" errorTitle="Data fora do limite" error="Informe uma data dentro do período definido em Premissas." promptTitle="Data do lançamento" prompt="Use uma data válida no formato DD/MM/AAAA." type="date" operator="between">
      <formula1>$B$2</formula1>
      <formula2>$D$2</formula2>
    </dataValidation>
    <dataValidation sqref="F5:F104" showDropDown="0" showInputMessage="0" showErrorMessage="1" allowBlank="0" errorTitle="Valor inválido" error="Informe um valor numérico entre zero e o limite definido em Premissas." type="decimal" operator="between">
      <formula1>0</formula1>
      <formula2>$F$2</formula2>
    </dataValidation>
    <dataValidation sqref="G5:G104" showDropDown="0" showInputMessage="0" showErrorMessage="1" allowBlank="0" errorTitle="Critério inválido" error="Selecione um critério da lista." type="list">
      <formula1>"Igualitário,Participantes,Uso (horas),Percentual fixo"</formula1>
    </dataValidation>
    <dataValidation sqref="H5:H104" showDropDown="0" showInputMessage="0" showErrorMessage="1" allowBlank="0" errorTitle="Status inválido" error="Selecione um status da lista." type="list">
      <formula1>"Prevista,Aprovada,Paga,Cancelada"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H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7" customWidth="1" min="3" max="3"/>
    <col width="19" customWidth="1" min="4" max="4"/>
    <col width="12" customWidth="1" min="5" max="5"/>
    <col width="4" customWidth="1" min="6" max="6"/>
    <col width="23" customWidth="1" min="7" max="7"/>
    <col width="18" customWidth="1" min="8" max="8"/>
  </cols>
  <sheetData>
    <row r="1" ht="30" customHeight="1">
      <c r="A1" s="1" t="inlineStr">
        <is>
          <t>Premissas do rateio — bases e limites editáveis</t>
        </is>
      </c>
      <c r="B1" s="38" t="n"/>
      <c r="C1" s="38" t="n"/>
      <c r="D1" s="38" t="n"/>
      <c r="E1" s="38" t="n"/>
      <c r="F1" s="38" t="n"/>
      <c r="G1" s="38" t="n"/>
      <c r="H1" s="39" t="n"/>
    </row>
    <row r="2" ht="30" customHeight="1">
      <c r="A2" s="2" t="inlineStr">
        <is>
          <t>As células amarelas são entradas. Bases e percentuais fictícios devem ser revisados antes de usar o rateio.</t>
        </is>
      </c>
    </row>
    <row r="3"/>
    <row r="4">
      <c r="A4" s="3" t="inlineStr">
        <is>
          <t>Congregação</t>
        </is>
      </c>
      <c r="B4" s="3" t="inlineStr">
        <is>
          <t>Participantes</t>
        </is>
      </c>
      <c r="C4" s="3" t="inlineStr">
        <is>
          <t>Uso mensal</t>
        </is>
      </c>
      <c r="D4" s="3" t="inlineStr">
        <is>
          <t>Percentual fixo</t>
        </is>
      </c>
      <c r="E4" s="3" t="inlineStr">
        <is>
          <t>Ativa?</t>
        </is>
      </c>
      <c r="G4" s="11" t="inlineStr">
        <is>
          <t>Critérios estáveis</t>
        </is>
      </c>
      <c r="H4" s="11" t="inlineStr">
        <is>
          <t>Status estáveis</t>
        </is>
      </c>
    </row>
    <row r="5">
      <c r="A5" s="26" t="inlineStr">
        <is>
          <t>Cong. Fictícia Aurora</t>
        </is>
      </c>
      <c r="B5" s="27" t="n">
        <v>84</v>
      </c>
      <c r="C5" s="40" t="n">
        <v>52</v>
      </c>
      <c r="D5" s="29" t="n">
        <v>0.34</v>
      </c>
      <c r="E5" s="21" t="inlineStr">
        <is>
          <t>Sim</t>
        </is>
      </c>
      <c r="G5" s="30" t="inlineStr">
        <is>
          <t>Igualitário</t>
        </is>
      </c>
      <c r="H5" s="30" t="inlineStr">
        <is>
          <t>Prevista</t>
        </is>
      </c>
    </row>
    <row r="6">
      <c r="A6" s="26" t="inlineStr">
        <is>
          <t>Cong. Fictícia Monte Claro</t>
        </is>
      </c>
      <c r="B6" s="27" t="n">
        <v>67</v>
      </c>
      <c r="C6" s="40" t="n">
        <v>41</v>
      </c>
      <c r="D6" s="29" t="n">
        <v>0.28</v>
      </c>
      <c r="E6" s="21" t="inlineStr">
        <is>
          <t>Sim</t>
        </is>
      </c>
      <c r="G6" s="30" t="inlineStr">
        <is>
          <t>Participantes</t>
        </is>
      </c>
      <c r="H6" s="30" t="inlineStr">
        <is>
          <t>Aprovada</t>
        </is>
      </c>
    </row>
    <row r="7">
      <c r="A7" s="26" t="inlineStr">
        <is>
          <t>Cong. Fictícia Vale Sereno</t>
        </is>
      </c>
      <c r="B7" s="27" t="n">
        <v>53</v>
      </c>
      <c r="C7" s="40" t="n">
        <v>33</v>
      </c>
      <c r="D7" s="29" t="n">
        <v>0.22</v>
      </c>
      <c r="E7" s="21" t="inlineStr">
        <is>
          <t>Sim</t>
        </is>
      </c>
      <c r="G7" s="30" t="inlineStr">
        <is>
          <t>Uso (horas)</t>
        </is>
      </c>
      <c r="H7" s="30" t="inlineStr">
        <is>
          <t>Paga</t>
        </is>
      </c>
    </row>
    <row r="8">
      <c r="A8" s="26" t="inlineStr">
        <is>
          <t>Cong. Fictícia Ponte Azul</t>
        </is>
      </c>
      <c r="B8" s="27" t="n">
        <v>36</v>
      </c>
      <c r="C8" s="40" t="n">
        <v>24</v>
      </c>
      <c r="D8" s="29" t="n">
        <v>0.16</v>
      </c>
      <c r="E8" s="21" t="inlineStr">
        <is>
          <t>Sim</t>
        </is>
      </c>
      <c r="G8" s="30" t="inlineStr">
        <is>
          <t>Percentual fixo</t>
        </is>
      </c>
      <c r="H8" s="30" t="inlineStr">
        <is>
          <t>Cancelada</t>
        </is>
      </c>
    </row>
    <row r="9">
      <c r="A9" s="31" t="inlineStr">
        <is>
          <t>Totais ativos</t>
        </is>
      </c>
      <c r="B9" s="32">
        <f>SUMIF($E$5:$E$8,"Sim",$B$5:$B$8)</f>
        <v/>
      </c>
      <c r="C9" s="41">
        <f>SUMIF($E$5:$E$8,"Sim",$C$5:$C$8)</f>
        <v/>
      </c>
      <c r="D9" s="34">
        <f>SUMIF($E$5:$E$8,"Sim",$D$5:$D$8)</f>
        <v/>
      </c>
      <c r="E9" s="32">
        <f>COUNTIF($E$5:$E$8,"Sim")</f>
        <v/>
      </c>
    </row>
    <row r="10"/>
    <row r="11">
      <c r="A11" s="31" t="inlineStr">
        <is>
          <t>Data inicial permitida</t>
        </is>
      </c>
      <c r="B11" s="35" t="n">
        <v>45546</v>
      </c>
    </row>
    <row r="12">
      <c r="A12" s="31" t="inlineStr">
        <is>
          <t>Data final permitida</t>
        </is>
      </c>
      <c r="B12" s="35" t="n">
        <v>46641</v>
      </c>
    </row>
    <row r="13">
      <c r="A13" s="31" t="inlineStr">
        <is>
          <t>Valor máximo por lançamento</t>
        </is>
      </c>
      <c r="B13" s="36" t="n">
        <v>50000</v>
      </c>
    </row>
    <row r="14">
      <c r="A14" s="31" t="inlineStr">
        <is>
          <t>Tolerância do rateio</t>
        </is>
      </c>
      <c r="B14" s="36" t="n">
        <v>0.01</v>
      </c>
    </row>
    <row r="15">
      <c r="A15" s="31" t="inlineStr">
        <is>
          <t>Tolerância do percentual fixo</t>
        </is>
      </c>
      <c r="B15" s="37" t="n">
        <v>0.0001</v>
      </c>
    </row>
    <row r="16"/>
    <row r="17" ht="24" customHeight="1">
      <c r="A17" s="2" t="inlineStr">
        <is>
          <t>Percentual fixo: a soma das congregações ativas deve ser 100%.</t>
        </is>
      </c>
    </row>
    <row r="18" ht="24" customHeight="1">
      <c r="A18" s="2" t="inlineStr">
        <is>
          <t>Participantes e horas funcionam como pesos proporcionais no rateio.</t>
        </is>
      </c>
    </row>
    <row r="19" ht="24" customHeight="1">
      <c r="A19" s="2" t="inlineStr">
        <is>
          <t>Listas de critérios e status são estáveis para manter as fórmulas.</t>
        </is>
      </c>
    </row>
  </sheetData>
  <autoFilter ref="A4:E8"/>
  <mergeCells count="1">
    <mergeCell ref="A1:H1"/>
  </mergeCells>
  <conditionalFormatting sqref="D9">
    <cfRule type="expression" priority="1" dxfId="0">
      <formula>ABS($D$9-1)&gt;$B$15</formula>
    </cfRule>
    <cfRule type="expression" priority="2" dxfId="1">
      <formula>ABS($D$9-1)&lt;=$B$15</formula>
    </cfRule>
  </conditionalFormatting>
  <conditionalFormatting sqref="B5:C8">
    <cfRule type="expression" priority="3" dxfId="0">
      <formula>AND($E5="Sim",B5&lt;=0)</formula>
    </cfRule>
  </conditionalFormatting>
  <dataValidations count="6">
    <dataValidation sqref="B5:B8" showDropDown="0" showInputMessage="0" showErrorMessage="1" allowBlank="0" errorTitle="Quantidade inválida" error="Informe um número inteiro igual ou maior que zero." type="whole" operator="between">
      <formula1>0</formula1>
      <formula2>999999</formula2>
    </dataValidation>
    <dataValidation sqref="C5:C8" showDropDown="0" showInputMessage="0" showErrorMessage="1" allowBlank="0" errorTitle="Horas inválidas" error="Informe uma quantidade de horas igual ou maior que zero." type="decimal" operator="between">
      <formula1>0</formula1>
      <formula2>100000</formula2>
    </dataValidation>
    <dataValidation sqref="D5:D8" showDropDown="0" showInputMessage="0" showErrorMessage="1" allowBlank="0" errorTitle="Percentual inválido" error="Informe um percentual entre 0% e 100%." type="decimal" operator="between">
      <formula1>0</formula1>
      <formula2>1</formula2>
    </dataValidation>
    <dataValidation sqref="E5:E8" showDropDown="0" showInputMessage="0" showErrorMessage="1" allowBlank="0" errorTitle="Opção inválida" error="Selecione Sim ou Não." type="list">
      <formula1>"Sim,Não"</formula1>
    </dataValidation>
    <dataValidation sqref="B13:B14" showDropDown="0" showInputMessage="0" showErrorMessage="1" allowBlank="0" errorTitle="Limite inválido" error="Informe um limite numérico igual ou maior que zero." type="decimal" operator="between">
      <formula1>0</formula1>
      <formula2>100000000</formula2>
    </dataValidation>
    <dataValidation sqref="B15" showDropDown="0" showInputMessage="0" showErrorMessage="1" allowBlank="0" errorTitle="Tolerância inválida" error="Informe uma tolerância entre 0% e 10%." type="decimal" operator="between">
      <formula1>0</formula1>
      <formula2>0.1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2026-09-11T04:48:16Z</dcterms:created>
  <dcterms:modified xmlns:dcterms="http://purl.org/dc/terms/" xmlns:xsi="http://www.w3.org/2001/XMLSchema-instance" xsi:type="dcterms:W3CDTF">2026-09-11T04:48:17+00:00Z</dcterms:modified>
</cp:coreProperties>
</file>