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mpromissos" sheetId="2" state="visible" r:id="rId2"/>
    <sheet xmlns:r="http://schemas.openxmlformats.org/officeDocument/2006/relationships" name="Premissa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&quot;R$&quot; #,##0.00"/>
    <numFmt numFmtId="165" formatCode="mmm/yyyy"/>
    <numFmt numFmtId="166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26663"/>
      <sz val="9"/>
    </font>
    <font>
      <name val="Calibri"/>
      <b val="1"/>
      <color rgb="00FFFFFF"/>
      <sz val="11"/>
    </font>
    <font>
      <name val="Calibri"/>
      <b val="1"/>
      <color rgb="002F7A68"/>
      <sz val="11"/>
    </font>
    <font>
      <name val="Calibri"/>
      <color rgb="00263A38"/>
      <sz val="10"/>
    </font>
    <font>
      <name val="Calibri"/>
      <b val="1"/>
      <color rgb="00173B3A"/>
      <sz val="11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FFFFF"/>
      </patternFill>
    </fill>
    <fill>
      <patternFill patternType="solid">
        <fgColor rgb="00F3F7F4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1"/>
      </font>
      <fill>
        <patternFill patternType="solid">
          <fgColor rgb="00C8873A"/>
        </patternFill>
      </fill>
    </dxf>
    <dxf>
      <font>
        <name val="Calibri"/>
        <b val="1"/>
        <color rgb="00FFFFFF"/>
        <sz val="11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Parcelas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'Resumo'!B10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'Resumo'!$A$11:$A$22</f>
            </numRef>
          </cat>
          <val>
            <numRef>
              <f>'Resumo'!$B$11:$B$22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ProjecaoMensal" displayName="tbProjecaoMensal" ref="A10:C22" headerRowCount="1">
  <autoFilter ref="A10:C22"/>
  <tableColumns count="3">
    <tableColumn id="1" name="Mês"/>
    <tableColumn id="2" name="Saldo previsto"/>
    <tableColumn id="3" name="Parcel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Compromissos" displayName="tbCompromissos" ref="A4:N154" headerRowCount="1">
  <autoFilter ref="A4:N154"/>
  <tableColumns count="14">
    <tableColumn id="1" name="Código"/>
    <tableColumn id="2" name="Compromisso"/>
    <tableColumn id="3" name="Parcela"/>
    <tableColumn id="4" name="Total de parcelas"/>
    <tableColumn id="5" name="Vencimento"/>
    <tableColumn id="6" name="Valor previsto"/>
    <tableColumn id="7" name="Ministério"/>
    <tableColumn id="8" name="Referência fictícia"/>
    <tableColumn id="9" name="Responsável"/>
    <tableColumn id="10" name="Status informado"/>
    <tableColumn id="11" name="Data do pagamento"/>
    <tableColumn id="12" name="Valor pago"/>
    <tableColumn id="13" name="Saldo previsto"/>
    <tableColumn id="14" name="Situação calcula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H2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2" customWidth="1" min="3" max="3"/>
    <col width="29" customWidth="1" min="4" max="4"/>
    <col width="18" customWidth="1" min="5" max="5"/>
    <col width="3" customWidth="1" min="6" max="6"/>
    <col width="13" customWidth="1" min="7" max="7"/>
    <col width="13" customWidth="1" min="8" max="8"/>
  </cols>
  <sheetData>
    <row r="1" ht="28" customHeight="1">
      <c r="A1" s="1" t="inlineStr">
        <is>
          <t>Projeção de compromissos parcelados</t>
        </is>
      </c>
      <c r="B1" s="26" t="n"/>
      <c r="C1" s="26" t="n"/>
      <c r="D1" s="26" t="n"/>
      <c r="E1" s="26" t="n"/>
      <c r="F1" s="26" t="n"/>
      <c r="G1" s="26" t="n"/>
      <c r="H1" s="27" t="n"/>
    </row>
    <row r="2">
      <c r="A2" s="2" t="inlineStr">
        <is>
          <t>Indicadores calculados a partir das parcelas registradas.</t>
        </is>
      </c>
    </row>
    <row r="3"/>
    <row r="4" ht="25" customHeight="1">
      <c r="A4" s="3" t="inlineStr">
        <is>
          <t>Saldo total em aberto</t>
        </is>
      </c>
      <c r="B4" s="4">
        <f>IFERROR(SUM(Compromissos!$M$5:$M$154),0)</f>
        <v/>
      </c>
      <c r="D4" s="3" t="inlineStr">
        <is>
          <t>Saldo nos próximos 12 meses</t>
        </is>
      </c>
      <c r="E4" s="4">
        <f>IFERROR(SUMIFS(Compromissos!$M$5:$M$154,Compromissos!$E$5:$E$154,"&gt;="&amp;Premissas!$B$4,Compromissos!$E$5:$E$154,"&lt;"&amp;EDATE(Premissas!$B$4,12),Compromissos!$M$5:$M$154,"&gt;0"),0)</f>
        <v/>
      </c>
    </row>
    <row r="5" ht="25" customHeight="1">
      <c r="A5" s="3" t="inlineStr">
        <is>
          <t>Vencido até hoje</t>
        </is>
      </c>
      <c r="B5" s="4">
        <f>IFERROR(SUMIFS(Compromissos!$M$5:$M$154,Compromissos!$N$5:$N$154,"Vencida"),0)</f>
        <v/>
      </c>
      <c r="D5" s="3" t="inlineStr">
        <is>
          <t>Saldo após o horizonte</t>
        </is>
      </c>
      <c r="E5" s="4">
        <f>IFERROR(SUMIFS(Compromissos!$M$5:$M$154,Compromissos!$E$5:$E$154,"&gt;="&amp;EDATE(Premissas!$B$4,12),Compromissos!$M$5:$M$154,"&gt;0"),0)</f>
        <v/>
      </c>
    </row>
    <row r="6" ht="25" customHeight="1">
      <c r="A6" s="3" t="inlineStr">
        <is>
          <t>A vencer no prazo de alerta</t>
        </is>
      </c>
      <c r="B6" s="4">
        <f>IFERROR(SUMIFS(Compromissos!$M$5:$M$154,Compromissos!$N$5:$N$154,"A vencer"),0)</f>
        <v/>
      </c>
      <c r="D6" s="3" t="inlineStr">
        <is>
          <t>Parcelas canceladas</t>
        </is>
      </c>
      <c r="E6" s="5">
        <f>IFERROR(COUNTIF(Compromissos!$N$5:$N$154,"Cancelada"),0)</f>
        <v/>
      </c>
    </row>
    <row r="7" ht="25" customHeight="1">
      <c r="A7" s="3" t="inlineStr">
        <is>
          <t>Parcelas com saldo</t>
        </is>
      </c>
      <c r="B7" s="5">
        <f>IFERROR(COUNTIFS(Compromissos!$A$5:$A$154,"&lt;&gt;",Compromissos!$M$5:$M$154,"&gt;0"),0)</f>
        <v/>
      </c>
      <c r="D7" s="3" t="inlineStr">
        <is>
          <t>Média mensal projetada</t>
        </is>
      </c>
      <c r="E7" s="4">
        <f>IFERROR(E4/12,0)</f>
        <v/>
      </c>
    </row>
    <row r="8" ht="25" customHeight="1">
      <c r="A8" s="3" t="inlineStr">
        <is>
          <t>Valor pago informado</t>
        </is>
      </c>
      <c r="B8" s="4">
        <f>IFERROR(SUMIFS(Compromissos!$L$5:$L$154,Compromissos!$A$5:$A$154,"&lt;&gt;"),0)</f>
        <v/>
      </c>
      <c r="D8" s="3" t="inlineStr">
        <is>
          <t>Parcelas pagas</t>
        </is>
      </c>
      <c r="E8" s="5">
        <f>IFERROR(COUNTIF(Compromissos!$N$5:$N$154,"Paga"),0)</f>
        <v/>
      </c>
    </row>
    <row r="9"/>
    <row r="10" ht="25" customHeight="1">
      <c r="A10" s="6" t="inlineStr">
        <is>
          <t>Mês</t>
        </is>
      </c>
      <c r="B10" s="6" t="inlineStr">
        <is>
          <t>Saldo previsto</t>
        </is>
      </c>
      <c r="C10" s="6" t="inlineStr">
        <is>
          <t>Parcelas</t>
        </is>
      </c>
    </row>
    <row r="11">
      <c r="A11" s="7">
        <f>Premissas!$B$4</f>
        <v/>
      </c>
      <c r="B11" s="8">
        <f>IFERROR(SUMIFS(Compromissos!$M$5:$M$154,Compromissos!$E$5:$E$154,"&gt;="&amp;A11,Compromissos!$E$5:$E$154,"&lt;"&amp;EDATE(A11,1),Compromissos!$M$5:$M$154,"&gt;0"),0)</f>
        <v/>
      </c>
      <c r="C11" s="9">
        <f>IFERROR(COUNTIFS(Compromissos!$E$5:$E$154,"&gt;="&amp;A11,Compromissos!$E$5:$E$154,"&lt;"&amp;EDATE(A11,1),Compromissos!$M$5:$M$154,"&gt;0"),0)</f>
        <v/>
      </c>
    </row>
    <row r="12">
      <c r="A12" s="10">
        <f>EDATE(A11,1)</f>
        <v/>
      </c>
      <c r="B12" s="11">
        <f>IFERROR(SUMIFS(Compromissos!$M$5:$M$154,Compromissos!$E$5:$E$154,"&gt;="&amp;A12,Compromissos!$E$5:$E$154,"&lt;"&amp;EDATE(A12,1),Compromissos!$M$5:$M$154,"&gt;0"),0)</f>
        <v/>
      </c>
      <c r="C12" s="12">
        <f>IFERROR(COUNTIFS(Compromissos!$E$5:$E$154,"&gt;="&amp;A12,Compromissos!$E$5:$E$154,"&lt;"&amp;EDATE(A12,1),Compromissos!$M$5:$M$154,"&gt;0"),0)</f>
        <v/>
      </c>
    </row>
    <row r="13">
      <c r="A13" s="7">
        <f>EDATE(A12,1)</f>
        <v/>
      </c>
      <c r="B13" s="8">
        <f>IFERROR(SUMIFS(Compromissos!$M$5:$M$154,Compromissos!$E$5:$E$154,"&gt;="&amp;A13,Compromissos!$E$5:$E$154,"&lt;"&amp;EDATE(A13,1),Compromissos!$M$5:$M$154,"&gt;0"),0)</f>
        <v/>
      </c>
      <c r="C13" s="9">
        <f>IFERROR(COUNTIFS(Compromissos!$E$5:$E$154,"&gt;="&amp;A13,Compromissos!$E$5:$E$154,"&lt;"&amp;EDATE(A13,1),Compromissos!$M$5:$M$154,"&gt;0"),0)</f>
        <v/>
      </c>
    </row>
    <row r="14">
      <c r="A14" s="10">
        <f>EDATE(A13,1)</f>
        <v/>
      </c>
      <c r="B14" s="11">
        <f>IFERROR(SUMIFS(Compromissos!$M$5:$M$154,Compromissos!$E$5:$E$154,"&gt;="&amp;A14,Compromissos!$E$5:$E$154,"&lt;"&amp;EDATE(A14,1),Compromissos!$M$5:$M$154,"&gt;0"),0)</f>
        <v/>
      </c>
      <c r="C14" s="12">
        <f>IFERROR(COUNTIFS(Compromissos!$E$5:$E$154,"&gt;="&amp;A14,Compromissos!$E$5:$E$154,"&lt;"&amp;EDATE(A14,1),Compromissos!$M$5:$M$154,"&gt;0"),0)</f>
        <v/>
      </c>
    </row>
    <row r="15">
      <c r="A15" s="7">
        <f>EDATE(A14,1)</f>
        <v/>
      </c>
      <c r="B15" s="8">
        <f>IFERROR(SUMIFS(Compromissos!$M$5:$M$154,Compromissos!$E$5:$E$154,"&gt;="&amp;A15,Compromissos!$E$5:$E$154,"&lt;"&amp;EDATE(A15,1),Compromissos!$M$5:$M$154,"&gt;0"),0)</f>
        <v/>
      </c>
      <c r="C15" s="9">
        <f>IFERROR(COUNTIFS(Compromissos!$E$5:$E$154,"&gt;="&amp;A15,Compromissos!$E$5:$E$154,"&lt;"&amp;EDATE(A15,1),Compromissos!$M$5:$M$154,"&gt;0"),0)</f>
        <v/>
      </c>
    </row>
    <row r="16">
      <c r="A16" s="10">
        <f>EDATE(A15,1)</f>
        <v/>
      </c>
      <c r="B16" s="11">
        <f>IFERROR(SUMIFS(Compromissos!$M$5:$M$154,Compromissos!$E$5:$E$154,"&gt;="&amp;A16,Compromissos!$E$5:$E$154,"&lt;"&amp;EDATE(A16,1),Compromissos!$M$5:$M$154,"&gt;0"),0)</f>
        <v/>
      </c>
      <c r="C16" s="12">
        <f>IFERROR(COUNTIFS(Compromissos!$E$5:$E$154,"&gt;="&amp;A16,Compromissos!$E$5:$E$154,"&lt;"&amp;EDATE(A16,1),Compromissos!$M$5:$M$154,"&gt;0"),0)</f>
        <v/>
      </c>
    </row>
    <row r="17">
      <c r="A17" s="7">
        <f>EDATE(A16,1)</f>
        <v/>
      </c>
      <c r="B17" s="8">
        <f>IFERROR(SUMIFS(Compromissos!$M$5:$M$154,Compromissos!$E$5:$E$154,"&gt;="&amp;A17,Compromissos!$E$5:$E$154,"&lt;"&amp;EDATE(A17,1),Compromissos!$M$5:$M$154,"&gt;0"),0)</f>
        <v/>
      </c>
      <c r="C17" s="9">
        <f>IFERROR(COUNTIFS(Compromissos!$E$5:$E$154,"&gt;="&amp;A17,Compromissos!$E$5:$E$154,"&lt;"&amp;EDATE(A17,1),Compromissos!$M$5:$M$154,"&gt;0"),0)</f>
        <v/>
      </c>
    </row>
    <row r="18">
      <c r="A18" s="10">
        <f>EDATE(A17,1)</f>
        <v/>
      </c>
      <c r="B18" s="11">
        <f>IFERROR(SUMIFS(Compromissos!$M$5:$M$154,Compromissos!$E$5:$E$154,"&gt;="&amp;A18,Compromissos!$E$5:$E$154,"&lt;"&amp;EDATE(A18,1),Compromissos!$M$5:$M$154,"&gt;0"),0)</f>
        <v/>
      </c>
      <c r="C18" s="12">
        <f>IFERROR(COUNTIFS(Compromissos!$E$5:$E$154,"&gt;="&amp;A18,Compromissos!$E$5:$E$154,"&lt;"&amp;EDATE(A18,1),Compromissos!$M$5:$M$154,"&gt;0"),0)</f>
        <v/>
      </c>
    </row>
    <row r="19">
      <c r="A19" s="7">
        <f>EDATE(A18,1)</f>
        <v/>
      </c>
      <c r="B19" s="8">
        <f>IFERROR(SUMIFS(Compromissos!$M$5:$M$154,Compromissos!$E$5:$E$154,"&gt;="&amp;A19,Compromissos!$E$5:$E$154,"&lt;"&amp;EDATE(A19,1),Compromissos!$M$5:$M$154,"&gt;0"),0)</f>
        <v/>
      </c>
      <c r="C19" s="9">
        <f>IFERROR(COUNTIFS(Compromissos!$E$5:$E$154,"&gt;="&amp;A19,Compromissos!$E$5:$E$154,"&lt;"&amp;EDATE(A19,1),Compromissos!$M$5:$M$154,"&gt;0"),0)</f>
        <v/>
      </c>
    </row>
    <row r="20">
      <c r="A20" s="10">
        <f>EDATE(A19,1)</f>
        <v/>
      </c>
      <c r="B20" s="11">
        <f>IFERROR(SUMIFS(Compromissos!$M$5:$M$154,Compromissos!$E$5:$E$154,"&gt;="&amp;A20,Compromissos!$E$5:$E$154,"&lt;"&amp;EDATE(A20,1),Compromissos!$M$5:$M$154,"&gt;0"),0)</f>
        <v/>
      </c>
      <c r="C20" s="12">
        <f>IFERROR(COUNTIFS(Compromissos!$E$5:$E$154,"&gt;="&amp;A20,Compromissos!$E$5:$E$154,"&lt;"&amp;EDATE(A20,1),Compromissos!$M$5:$M$154,"&gt;0"),0)</f>
        <v/>
      </c>
    </row>
    <row r="21">
      <c r="A21" s="7">
        <f>EDATE(A20,1)</f>
        <v/>
      </c>
      <c r="B21" s="8">
        <f>IFERROR(SUMIFS(Compromissos!$M$5:$M$154,Compromissos!$E$5:$E$154,"&gt;="&amp;A21,Compromissos!$E$5:$E$154,"&lt;"&amp;EDATE(A21,1),Compromissos!$M$5:$M$154,"&gt;0"),0)</f>
        <v/>
      </c>
      <c r="C21" s="9">
        <f>IFERROR(COUNTIFS(Compromissos!$E$5:$E$154,"&gt;="&amp;A21,Compromissos!$E$5:$E$154,"&lt;"&amp;EDATE(A21,1),Compromissos!$M$5:$M$154,"&gt;0"),0)</f>
        <v/>
      </c>
    </row>
    <row r="22">
      <c r="A22" s="10">
        <f>EDATE(A21,1)</f>
        <v/>
      </c>
      <c r="B22" s="11">
        <f>IFERROR(SUMIFS(Compromissos!$M$5:$M$154,Compromissos!$E$5:$E$154,"&gt;="&amp;A22,Compromissos!$E$5:$E$154,"&lt;"&amp;EDATE(A22,1),Compromissos!$M$5:$M$154,"&gt;0"),0)</f>
        <v/>
      </c>
      <c r="C22" s="12">
        <f>IFERROR(COUNTIFS(Compromissos!$E$5:$E$154,"&gt;="&amp;A22,Compromissos!$E$5:$E$154,"&lt;"&amp;EDATE(A22,1),Compromissos!$M$5:$M$154,"&gt;0"),0)</f>
        <v/>
      </c>
    </row>
  </sheetData>
  <mergeCells count="1">
    <mergeCell ref="A1:H1"/>
  </mergeCells>
  <conditionalFormatting sqref="B5">
    <cfRule type="expression" priority="1" dxfId="0">
      <formula>B5&gt;0</formula>
    </cfRule>
  </conditionalFormatting>
  <conditionalFormatting sqref="B6">
    <cfRule type="expression" priority="2" dxfId="1">
      <formula>B6&gt;0</formula>
    </cfRule>
  </conditionalFormatting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N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0" customWidth="1" min="3" max="3"/>
    <col width="14" customWidth="1" min="4" max="4"/>
    <col width="14" customWidth="1" min="5" max="5"/>
    <col width="16" customWidth="1" min="6" max="6"/>
    <col width="27" customWidth="1" min="7" max="7"/>
    <col width="29" customWidth="1" min="8" max="8"/>
    <col width="23" customWidth="1" min="9" max="9"/>
    <col width="18" customWidth="1" min="10" max="10"/>
    <col width="17" customWidth="1" min="11" max="11"/>
    <col width="15" customWidth="1" min="12" max="12"/>
    <col width="16" customWidth="1" min="13" max="13"/>
    <col width="18" customWidth="1" min="14" max="14"/>
  </cols>
  <sheetData>
    <row r="1" ht="28" customHeight="1">
      <c r="A1" s="1" t="inlineStr">
        <is>
          <t>Registro de parcelas de compromissos fictícios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>
      <c r="A2" s="2" t="inlineStr">
        <is>
          <t>Preencha uma linha por parcela. Alertas de prazo pedem conferência humana.</t>
        </is>
      </c>
    </row>
    <row r="3">
      <c r="A3" s="13" t="inlineStr">
        <is>
          <t>Faixa preparada: 150 parcelas</t>
        </is>
      </c>
    </row>
    <row r="4" ht="34" customHeight="1">
      <c r="A4" s="14" t="inlineStr">
        <is>
          <t>Código</t>
        </is>
      </c>
      <c r="B4" s="14" t="inlineStr">
        <is>
          <t>Compromisso</t>
        </is>
      </c>
      <c r="C4" s="14" t="inlineStr">
        <is>
          <t>Parcela</t>
        </is>
      </c>
      <c r="D4" s="14" t="inlineStr">
        <is>
          <t>Total de parcelas</t>
        </is>
      </c>
      <c r="E4" s="14" t="inlineStr">
        <is>
          <t>Vencimento</t>
        </is>
      </c>
      <c r="F4" s="14" t="inlineStr">
        <is>
          <t>Valor previsto</t>
        </is>
      </c>
      <c r="G4" s="14" t="inlineStr">
        <is>
          <t>Ministério</t>
        </is>
      </c>
      <c r="H4" s="14" t="inlineStr">
        <is>
          <t>Referência fictícia</t>
        </is>
      </c>
      <c r="I4" s="14" t="inlineStr">
        <is>
          <t>Responsável</t>
        </is>
      </c>
      <c r="J4" s="14" t="inlineStr">
        <is>
          <t>Status informado</t>
        </is>
      </c>
      <c r="K4" s="14" t="inlineStr">
        <is>
          <t>Data do pagamento</t>
        </is>
      </c>
      <c r="L4" s="14" t="inlineStr">
        <is>
          <t>Valor pago</t>
        </is>
      </c>
      <c r="M4" s="14" t="inlineStr">
        <is>
          <t>Saldo previsto</t>
        </is>
      </c>
      <c r="N4" s="14" t="inlineStr">
        <is>
          <t>Situação calculada</t>
        </is>
      </c>
    </row>
    <row r="5" ht="28" customHeight="1">
      <c r="A5" s="15" t="inlineStr">
        <is>
          <t>FIC-001</t>
        </is>
      </c>
      <c r="B5" s="16" t="inlineStr">
        <is>
          <t>Projetor fictício para sala multiuso</t>
        </is>
      </c>
      <c r="C5" s="17" t="n">
        <v>2</v>
      </c>
      <c r="D5" s="17" t="n">
        <v>6</v>
      </c>
      <c r="E5" s="28" t="n">
        <v>46244</v>
      </c>
      <c r="F5" s="19" t="n">
        <v>850</v>
      </c>
      <c r="G5" s="16" t="inlineStr">
        <is>
          <t>Administração Fictícia</t>
        </is>
      </c>
      <c r="H5" s="16" t="inlineStr">
        <is>
          <t>Patrimônio fictício Aurora</t>
        </is>
      </c>
      <c r="I5" s="16" t="inlineStr">
        <is>
          <t>Equipe Fictícia Alfa</t>
        </is>
      </c>
      <c r="J5" s="16" t="inlineStr">
        <is>
          <t>Prevista</t>
        </is>
      </c>
      <c r="K5" s="28" t="n"/>
      <c r="L5" s="19" t="n"/>
      <c r="M5" s="20">
        <f>IF(A5="","",IF(OR(NOT(ISNUMBER(F5)),J5=""),"",IFERROR(IF(J5="Cancelada",0,MAX(0,F5-N(L5))),"")))</f>
        <v/>
      </c>
      <c r="N5" s="21">
        <f>IF(A5="","",IF(OR(NOT(ISNUMBER(E5)),NOT(ISNUMBER(F5)),J5=""),"Incompleto",IFERROR(IF(J5="Cancelada","Cancelada",IF(AND(ISNUMBER(M5),M5&lt;=0),IF(J5="Paga","Paga","Sem saldo"),IF(E5&lt;TODAY(),"Vencida",IF(E5&lt;=TODAY()+Premissas!$B$5,"A vencer","Futura")))),"Conferir")))</f>
        <v/>
      </c>
    </row>
    <row r="6" ht="28" customHeight="1">
      <c r="A6" s="15" t="inlineStr">
        <is>
          <t>FIC-001</t>
        </is>
      </c>
      <c r="B6" s="16" t="inlineStr">
        <is>
          <t>Projetor fictício para sala multiuso</t>
        </is>
      </c>
      <c r="C6" s="17" t="n">
        <v>3</v>
      </c>
      <c r="D6" s="17" t="n">
        <v>6</v>
      </c>
      <c r="E6" s="28" t="n">
        <v>46281</v>
      </c>
      <c r="F6" s="19" t="n">
        <v>850</v>
      </c>
      <c r="G6" s="16" t="inlineStr">
        <is>
          <t>Administração Fictícia</t>
        </is>
      </c>
      <c r="H6" s="16" t="inlineStr">
        <is>
          <t>Patrimônio fictício Aurora</t>
        </is>
      </c>
      <c r="I6" s="16" t="inlineStr">
        <is>
          <t>Equipe Fictícia Alfa</t>
        </is>
      </c>
      <c r="J6" s="16" t="inlineStr">
        <is>
          <t>Prevista</t>
        </is>
      </c>
      <c r="K6" s="28" t="n"/>
      <c r="L6" s="19" t="n"/>
      <c r="M6" s="22">
        <f>IF(A6="","",IF(OR(NOT(ISNUMBER(F6)),J6=""),"",IFERROR(IF(J6="Cancelada",0,MAX(0,F6-N(L6))),"")))</f>
        <v/>
      </c>
      <c r="N6" s="23">
        <f>IF(A6="","",IF(OR(NOT(ISNUMBER(E6)),NOT(ISNUMBER(F6)),J6=""),"Incompleto",IFERROR(IF(J6="Cancelada","Cancelada",IF(AND(ISNUMBER(M6),M6&lt;=0),IF(J6="Paga","Paga","Sem saldo"),IF(E6&lt;TODAY(),"Vencida",IF(E6&lt;=TODAY()+Premissas!$B$5,"A vencer","Futura")))),"Conferir")))</f>
        <v/>
      </c>
    </row>
    <row r="7" ht="28" customHeight="1">
      <c r="A7" s="15" t="inlineStr">
        <is>
          <t>FIC-001</t>
        </is>
      </c>
      <c r="B7" s="16" t="inlineStr">
        <is>
          <t>Projetor fictício para sala multiuso</t>
        </is>
      </c>
      <c r="C7" s="17" t="n">
        <v>4</v>
      </c>
      <c r="D7" s="17" t="n">
        <v>6</v>
      </c>
      <c r="E7" s="28" t="n">
        <v>46311</v>
      </c>
      <c r="F7" s="19" t="n">
        <v>850</v>
      </c>
      <c r="G7" s="16" t="inlineStr">
        <is>
          <t>Administração Fictícia</t>
        </is>
      </c>
      <c r="H7" s="16" t="inlineStr">
        <is>
          <t>Patrimônio fictício Aurora</t>
        </is>
      </c>
      <c r="I7" s="16" t="inlineStr">
        <is>
          <t>Equipe Fictícia Alfa</t>
        </is>
      </c>
      <c r="J7" s="16" t="inlineStr">
        <is>
          <t>Prevista</t>
        </is>
      </c>
      <c r="K7" s="28" t="n"/>
      <c r="L7" s="19" t="n"/>
      <c r="M7" s="20">
        <f>IF(A7="","",IF(OR(NOT(ISNUMBER(F7)),J7=""),"",IFERROR(IF(J7="Cancelada",0,MAX(0,F7-N(L7))),"")))</f>
        <v/>
      </c>
      <c r="N7" s="21">
        <f>IF(A7="","",IF(OR(NOT(ISNUMBER(E7)),NOT(ISNUMBER(F7)),J7=""),"Incompleto",IFERROR(IF(J7="Cancelada","Cancelada",IF(AND(ISNUMBER(M7),M7&lt;=0),IF(J7="Paga","Paga","Sem saldo"),IF(E7&lt;TODAY(),"Vencida",IF(E7&lt;=TODAY()+Premissas!$B$5,"A vencer","Futura")))),"Conferir")))</f>
        <v/>
      </c>
    </row>
    <row r="8" ht="28" customHeight="1">
      <c r="A8" s="15" t="inlineStr">
        <is>
          <t>FIC-002</t>
        </is>
      </c>
      <c r="B8" s="16" t="inlineStr">
        <is>
          <t>Cadeiras fictícias para auditório cenográfico</t>
        </is>
      </c>
      <c r="C8" s="17" t="n">
        <v>1</v>
      </c>
      <c r="D8" s="17" t="n">
        <v>4</v>
      </c>
      <c r="E8" s="28" t="n">
        <v>46239</v>
      </c>
      <c r="F8" s="19" t="n">
        <v>1250</v>
      </c>
      <c r="G8" s="16" t="inlineStr">
        <is>
          <t>Infraestrutura Fictícia</t>
        </is>
      </c>
      <c r="H8" s="16" t="inlineStr">
        <is>
          <t>Patrimônio fictício Ipê</t>
        </is>
      </c>
      <c r="I8" s="16" t="inlineStr">
        <is>
          <t>Equipe Fictícia Beta</t>
        </is>
      </c>
      <c r="J8" s="16" t="inlineStr">
        <is>
          <t>Paga</t>
        </is>
      </c>
      <c r="K8" s="28" t="n">
        <v>46239</v>
      </c>
      <c r="L8" s="19" t="n">
        <v>1250</v>
      </c>
      <c r="M8" s="22">
        <f>IF(A8="","",IF(OR(NOT(ISNUMBER(F8)),J8=""),"",IFERROR(IF(J8="Cancelada",0,MAX(0,F8-N(L8))),"")))</f>
        <v/>
      </c>
      <c r="N8" s="23">
        <f>IF(A8="","",IF(OR(NOT(ISNUMBER(E8)),NOT(ISNUMBER(F8)),J8=""),"Incompleto",IFERROR(IF(J8="Cancelada","Cancelada",IF(AND(ISNUMBER(M8),M8&lt;=0),IF(J8="Paga","Paga","Sem saldo"),IF(E8&lt;TODAY(),"Vencida",IF(E8&lt;=TODAY()+Premissas!$B$5,"A vencer","Futura")))),"Conferir")))</f>
        <v/>
      </c>
    </row>
    <row r="9" ht="28" customHeight="1">
      <c r="A9" s="15" t="inlineStr">
        <is>
          <t>FIC-002</t>
        </is>
      </c>
      <c r="B9" s="16" t="inlineStr">
        <is>
          <t>Cadeiras fictícias para auditório cenográfico</t>
        </is>
      </c>
      <c r="C9" s="17" t="n">
        <v>2</v>
      </c>
      <c r="D9" s="17" t="n">
        <v>4</v>
      </c>
      <c r="E9" s="28" t="n">
        <v>46290</v>
      </c>
      <c r="F9" s="19" t="n">
        <v>1250</v>
      </c>
      <c r="G9" s="16" t="inlineStr">
        <is>
          <t>Infraestrutura Fictícia</t>
        </is>
      </c>
      <c r="H9" s="16" t="inlineStr">
        <is>
          <t>Patrimônio fictício Ipê</t>
        </is>
      </c>
      <c r="I9" s="16" t="inlineStr">
        <is>
          <t>Equipe Fictícia Beta</t>
        </is>
      </c>
      <c r="J9" s="16" t="inlineStr">
        <is>
          <t>Prevista</t>
        </is>
      </c>
      <c r="K9" s="28" t="n"/>
      <c r="L9" s="19" t="n"/>
      <c r="M9" s="20">
        <f>IF(A9="","",IF(OR(NOT(ISNUMBER(F9)),J9=""),"",IFERROR(IF(J9="Cancelada",0,MAX(0,F9-N(L9))),"")))</f>
        <v/>
      </c>
      <c r="N9" s="21">
        <f>IF(A9="","",IF(OR(NOT(ISNUMBER(E9)),NOT(ISNUMBER(F9)),J9=""),"Incompleto",IFERROR(IF(J9="Cancelada","Cancelada",IF(AND(ISNUMBER(M9),M9&lt;=0),IF(J9="Paga","Paga","Sem saldo"),IF(E9&lt;TODAY(),"Vencida",IF(E9&lt;=TODAY()+Premissas!$B$5,"A vencer","Futura")))),"Conferir")))</f>
        <v/>
      </c>
    </row>
    <row r="10" ht="28" customHeight="1">
      <c r="A10" s="15" t="inlineStr">
        <is>
          <t>FIC-003</t>
        </is>
      </c>
      <c r="B10" s="16" t="inlineStr">
        <is>
          <t>Locação fictícia para encontro Horizonte</t>
        </is>
      </c>
      <c r="C10" s="17" t="n">
        <v>1</v>
      </c>
      <c r="D10" s="17" t="n">
        <v>3</v>
      </c>
      <c r="E10" s="28" t="n">
        <v>46305</v>
      </c>
      <c r="F10" s="19" t="n">
        <v>1480</v>
      </c>
      <c r="G10" s="16" t="inlineStr">
        <is>
          <t>Formação Fictícia</t>
        </is>
      </c>
      <c r="H10" s="16" t="inlineStr">
        <is>
          <t>Evento Fictício Horizonte</t>
        </is>
      </c>
      <c r="I10" s="16" t="inlineStr">
        <is>
          <t>Equipe Fictícia Gama</t>
        </is>
      </c>
      <c r="J10" s="16" t="inlineStr">
        <is>
          <t>Cancelada</t>
        </is>
      </c>
      <c r="K10" s="28" t="n"/>
      <c r="L10" s="19" t="n"/>
      <c r="M10" s="22">
        <f>IF(A10="","",IF(OR(NOT(ISNUMBER(F10)),J10=""),"",IFERROR(IF(J10="Cancelada",0,MAX(0,F10-N(L10))),"")))</f>
        <v/>
      </c>
      <c r="N10" s="23">
        <f>IF(A10="","",IF(OR(NOT(ISNUMBER(E10)),NOT(ISNUMBER(F10)),J10=""),"Incompleto",IFERROR(IF(J10="Cancelada","Cancelada",IF(AND(ISNUMBER(M10),M10&lt;=0),IF(J10="Paga","Paga","Sem saldo"),IF(E10&lt;TODAY(),"Vencida",IF(E10&lt;=TODAY()+Premissas!$B$5,"A vencer","Futura")))),"Conferir")))</f>
        <v/>
      </c>
    </row>
    <row r="11" ht="28" customHeight="1">
      <c r="A11" s="15" t="inlineStr">
        <is>
          <t>FIC-003</t>
        </is>
      </c>
      <c r="B11" s="16" t="inlineStr">
        <is>
          <t>Locação fictícia para encontro Horizonte</t>
        </is>
      </c>
      <c r="C11" s="17" t="n">
        <v>2</v>
      </c>
      <c r="D11" s="17" t="n">
        <v>3</v>
      </c>
      <c r="E11" s="28" t="n">
        <v>46336</v>
      </c>
      <c r="F11" s="19" t="n">
        <v>1480</v>
      </c>
      <c r="G11" s="16" t="inlineStr">
        <is>
          <t>Formação Fictícia</t>
        </is>
      </c>
      <c r="H11" s="16" t="inlineStr">
        <is>
          <t>Evento Fictício Horizonte</t>
        </is>
      </c>
      <c r="I11" s="16" t="inlineStr">
        <is>
          <t>Equipe Fictícia Gama</t>
        </is>
      </c>
      <c r="J11" s="16" t="inlineStr">
        <is>
          <t>Prevista</t>
        </is>
      </c>
      <c r="K11" s="28" t="n"/>
      <c r="L11" s="19" t="n"/>
      <c r="M11" s="20">
        <f>IF(A11="","",IF(OR(NOT(ISNUMBER(F11)),J11=""),"",IFERROR(IF(J11="Cancelada",0,MAX(0,F11-N(L11))),"")))</f>
        <v/>
      </c>
      <c r="N11" s="21">
        <f>IF(A11="","",IF(OR(NOT(ISNUMBER(E11)),NOT(ISNUMBER(F11)),J11=""),"Incompleto",IFERROR(IF(J11="Cancelada","Cancelada",IF(AND(ISNUMBER(M11),M11&lt;=0),IF(J11="Paga","Paga","Sem saldo"),IF(E11&lt;TODAY(),"Vencida",IF(E11&lt;=TODAY()+Premissas!$B$5,"A vencer","Futura")))),"Conferir")))</f>
        <v/>
      </c>
    </row>
    <row r="12" ht="28" customHeight="1">
      <c r="A12" s="15" t="inlineStr">
        <is>
          <t>FIC-004</t>
        </is>
      </c>
      <c r="B12" s="16" t="inlineStr">
        <is>
          <t>Ajuste fictício de iluminação cênica</t>
        </is>
      </c>
      <c r="C12" s="17" t="n">
        <v>1</v>
      </c>
      <c r="D12" s="17" t="n">
        <v>2</v>
      </c>
      <c r="E12" s="28" t="n">
        <v>46285</v>
      </c>
      <c r="F12" s="19" t="n">
        <v>920</v>
      </c>
      <c r="G12" s="16" t="inlineStr">
        <is>
          <t>Música Fictícia</t>
        </is>
      </c>
      <c r="H12" s="16" t="inlineStr">
        <is>
          <t>Patrimônio fictício Brisa</t>
        </is>
      </c>
      <c r="I12" s="16" t="inlineStr">
        <is>
          <t>Equipe Fictícia Delta</t>
        </is>
      </c>
      <c r="J12" s="16" t="inlineStr">
        <is>
          <t>Em conferência</t>
        </is>
      </c>
      <c r="K12" s="28" t="n"/>
      <c r="L12" s="19" t="n">
        <v>300</v>
      </c>
      <c r="M12" s="22">
        <f>IF(A12="","",IF(OR(NOT(ISNUMBER(F12)),J12=""),"",IFERROR(IF(J12="Cancelada",0,MAX(0,F12-N(L12))),"")))</f>
        <v/>
      </c>
      <c r="N12" s="23">
        <f>IF(A12="","",IF(OR(NOT(ISNUMBER(E12)),NOT(ISNUMBER(F12)),J12=""),"Incompleto",IFERROR(IF(J12="Cancelada","Cancelada",IF(AND(ISNUMBER(M12),M12&lt;=0),IF(J12="Paga","Paga","Sem saldo"),IF(E12&lt;TODAY(),"Vencida",IF(E12&lt;=TODAY()+Premissas!$B$5,"A vencer","Futura")))),"Conferir")))</f>
        <v/>
      </c>
    </row>
    <row r="13" ht="28" customHeight="1">
      <c r="A13" s="15" t="inlineStr">
        <is>
          <t>FIC-005</t>
        </is>
      </c>
      <c r="B13" s="16" t="inlineStr">
        <is>
          <t>Materiais fictícios para oficina comunitária</t>
        </is>
      </c>
      <c r="C13" s="17" t="n">
        <v>1</v>
      </c>
      <c r="D13" s="17" t="n">
        <v>5</v>
      </c>
      <c r="E13" s="28" t="n">
        <v>46267</v>
      </c>
      <c r="F13" s="19" t="n">
        <v>430</v>
      </c>
      <c r="G13" s="16" t="inlineStr">
        <is>
          <t>Ação Comunitária Fictícia</t>
        </is>
      </c>
      <c r="H13" s="16" t="inlineStr">
        <is>
          <t>Evento Fictício Semente</t>
        </is>
      </c>
      <c r="I13" s="16" t="inlineStr">
        <is>
          <t>Equipe Fictícia Épsilon</t>
        </is>
      </c>
      <c r="J13" s="16" t="inlineStr">
        <is>
          <t>Paga</t>
        </is>
      </c>
      <c r="K13" s="28" t="n">
        <v>46267</v>
      </c>
      <c r="L13" s="19" t="n">
        <v>430</v>
      </c>
      <c r="M13" s="20">
        <f>IF(A13="","",IF(OR(NOT(ISNUMBER(F13)),J13=""),"",IFERROR(IF(J13="Cancelada",0,MAX(0,F13-N(L13))),"")))</f>
        <v/>
      </c>
      <c r="N13" s="21">
        <f>IF(A13="","",IF(OR(NOT(ISNUMBER(E13)),NOT(ISNUMBER(F13)),J13=""),"Incompleto",IFERROR(IF(J13="Cancelada","Cancelada",IF(AND(ISNUMBER(M13),M13&lt;=0),IF(J13="Paga","Paga","Sem saldo"),IF(E13&lt;TODAY(),"Vencida",IF(E13&lt;=TODAY()+Premissas!$B$5,"A vencer","Futura")))),"Conferir")))</f>
        <v/>
      </c>
    </row>
    <row r="14" ht="28" customHeight="1">
      <c r="A14" s="15" t="inlineStr">
        <is>
          <t>FIC-006</t>
        </is>
      </c>
      <c r="B14" s="16" t="inlineStr">
        <is>
          <t>Climatizador cenográfico fictício</t>
        </is>
      </c>
      <c r="C14" s="17" t="n">
        <v>1</v>
      </c>
      <c r="D14" s="17" t="n">
        <v>8</v>
      </c>
      <c r="E14" s="28" t="n">
        <v>46433</v>
      </c>
      <c r="F14" s="19" t="n">
        <v>675</v>
      </c>
      <c r="G14" s="16" t="inlineStr">
        <is>
          <t>Infraestrutura Fictícia</t>
        </is>
      </c>
      <c r="H14" s="16" t="inlineStr">
        <is>
          <t>Patrimônio fictício Nuvem</t>
        </is>
      </c>
      <c r="I14" s="16" t="inlineStr">
        <is>
          <t>Equipe Fictícia Zeta</t>
        </is>
      </c>
      <c r="J14" s="16" t="inlineStr">
        <is>
          <t>Prevista</t>
        </is>
      </c>
      <c r="K14" s="28" t="n"/>
      <c r="L14" s="19" t="n"/>
      <c r="M14" s="22">
        <f>IF(A14="","",IF(OR(NOT(ISNUMBER(F14)),J14=""),"",IFERROR(IF(J14="Cancelada",0,MAX(0,F14-N(L14))),"")))</f>
        <v/>
      </c>
      <c r="N14" s="23">
        <f>IF(A14="","",IF(OR(NOT(ISNUMBER(E14)),NOT(ISNUMBER(F14)),J14=""),"Incompleto",IFERROR(IF(J14="Cancelada","Cancelada",IF(AND(ISNUMBER(M14),M14&lt;=0),IF(J14="Paga","Paga","Sem saldo"),IF(E14&lt;TODAY(),"Vencida",IF(E14&lt;=TODAY()+Premissas!$B$5,"A vencer","Futura")))),"Conferir")))</f>
        <v/>
      </c>
    </row>
    <row r="15" ht="28" customHeight="1">
      <c r="A15" s="15" t="n"/>
      <c r="B15" s="16" t="n"/>
      <c r="C15" s="17" t="n"/>
      <c r="D15" s="17" t="n"/>
      <c r="E15" s="28" t="n"/>
      <c r="F15" s="19" t="n"/>
      <c r="G15" s="16" t="n"/>
      <c r="H15" s="16" t="n"/>
      <c r="I15" s="16" t="n"/>
      <c r="J15" s="16" t="n"/>
      <c r="K15" s="28" t="n"/>
      <c r="L15" s="19" t="n"/>
      <c r="M15" s="20">
        <f>IF(A15="","",IF(OR(NOT(ISNUMBER(F15)),J15=""),"",IFERROR(IF(J15="Cancelada",0,MAX(0,F15-N(L15))),"")))</f>
        <v/>
      </c>
      <c r="N15" s="21">
        <f>IF(A15="","",IF(OR(NOT(ISNUMBER(E15)),NOT(ISNUMBER(F15)),J15=""),"Incompleto",IFERROR(IF(J15="Cancelada","Cancelada",IF(AND(ISNUMBER(M15),M15&lt;=0),IF(J15="Paga","Paga","Sem saldo"),IF(E15&lt;TODAY(),"Vencida",IF(E15&lt;=TODAY()+Premissas!$B$5,"A vencer","Futura")))),"Conferir")))</f>
        <v/>
      </c>
    </row>
    <row r="16" ht="28" customHeight="1">
      <c r="A16" s="15" t="n"/>
      <c r="B16" s="16" t="n"/>
      <c r="C16" s="17" t="n"/>
      <c r="D16" s="17" t="n"/>
      <c r="E16" s="28" t="n"/>
      <c r="F16" s="19" t="n"/>
      <c r="G16" s="16" t="n"/>
      <c r="H16" s="16" t="n"/>
      <c r="I16" s="16" t="n"/>
      <c r="J16" s="16" t="n"/>
      <c r="K16" s="28" t="n"/>
      <c r="L16" s="19" t="n"/>
      <c r="M16" s="22">
        <f>IF(A16="","",IF(OR(NOT(ISNUMBER(F16)),J16=""),"",IFERROR(IF(J16="Cancelada",0,MAX(0,F16-N(L16))),"")))</f>
        <v/>
      </c>
      <c r="N16" s="23">
        <f>IF(A16="","",IF(OR(NOT(ISNUMBER(E16)),NOT(ISNUMBER(F16)),J16=""),"Incompleto",IFERROR(IF(J16="Cancelada","Cancelada",IF(AND(ISNUMBER(M16),M16&lt;=0),IF(J16="Paga","Paga","Sem saldo"),IF(E16&lt;TODAY(),"Vencida",IF(E16&lt;=TODAY()+Premissas!$B$5,"A vencer","Futura")))),"Conferir")))</f>
        <v/>
      </c>
    </row>
    <row r="17" ht="28" customHeight="1">
      <c r="A17" s="15" t="n"/>
      <c r="B17" s="16" t="n"/>
      <c r="C17" s="17" t="n"/>
      <c r="D17" s="17" t="n"/>
      <c r="E17" s="28" t="n"/>
      <c r="F17" s="19" t="n"/>
      <c r="G17" s="16" t="n"/>
      <c r="H17" s="16" t="n"/>
      <c r="I17" s="16" t="n"/>
      <c r="J17" s="16" t="n"/>
      <c r="K17" s="28" t="n"/>
      <c r="L17" s="19" t="n"/>
      <c r="M17" s="20">
        <f>IF(A17="","",IF(OR(NOT(ISNUMBER(F17)),J17=""),"",IFERROR(IF(J17="Cancelada",0,MAX(0,F17-N(L17))),"")))</f>
        <v/>
      </c>
      <c r="N17" s="21">
        <f>IF(A17="","",IF(OR(NOT(ISNUMBER(E17)),NOT(ISNUMBER(F17)),J17=""),"Incompleto",IFERROR(IF(J17="Cancelada","Cancelada",IF(AND(ISNUMBER(M17),M17&lt;=0),IF(J17="Paga","Paga","Sem saldo"),IF(E17&lt;TODAY(),"Vencida",IF(E17&lt;=TODAY()+Premissas!$B$5,"A vencer","Futura")))),"Conferir")))</f>
        <v/>
      </c>
    </row>
    <row r="18" ht="28" customHeight="1">
      <c r="A18" s="15" t="n"/>
      <c r="B18" s="16" t="n"/>
      <c r="C18" s="17" t="n"/>
      <c r="D18" s="17" t="n"/>
      <c r="E18" s="28" t="n"/>
      <c r="F18" s="19" t="n"/>
      <c r="G18" s="16" t="n"/>
      <c r="H18" s="16" t="n"/>
      <c r="I18" s="16" t="n"/>
      <c r="J18" s="16" t="n"/>
      <c r="K18" s="28" t="n"/>
      <c r="L18" s="19" t="n"/>
      <c r="M18" s="22">
        <f>IF(A18="","",IF(OR(NOT(ISNUMBER(F18)),J18=""),"",IFERROR(IF(J18="Cancelada",0,MAX(0,F18-N(L18))),"")))</f>
        <v/>
      </c>
      <c r="N18" s="23">
        <f>IF(A18="","",IF(OR(NOT(ISNUMBER(E18)),NOT(ISNUMBER(F18)),J18=""),"Incompleto",IFERROR(IF(J18="Cancelada","Cancelada",IF(AND(ISNUMBER(M18),M18&lt;=0),IF(J18="Paga","Paga","Sem saldo"),IF(E18&lt;TODAY(),"Vencida",IF(E18&lt;=TODAY()+Premissas!$B$5,"A vencer","Futura")))),"Conferir")))</f>
        <v/>
      </c>
    </row>
    <row r="19" ht="28" customHeight="1">
      <c r="A19" s="15" t="n"/>
      <c r="B19" s="16" t="n"/>
      <c r="C19" s="17" t="n"/>
      <c r="D19" s="17" t="n"/>
      <c r="E19" s="28" t="n"/>
      <c r="F19" s="19" t="n"/>
      <c r="G19" s="16" t="n"/>
      <c r="H19" s="16" t="n"/>
      <c r="I19" s="16" t="n"/>
      <c r="J19" s="16" t="n"/>
      <c r="K19" s="28" t="n"/>
      <c r="L19" s="19" t="n"/>
      <c r="M19" s="20">
        <f>IF(A19="","",IF(OR(NOT(ISNUMBER(F19)),J19=""),"",IFERROR(IF(J19="Cancelada",0,MAX(0,F19-N(L19))),"")))</f>
        <v/>
      </c>
      <c r="N19" s="21">
        <f>IF(A19="","",IF(OR(NOT(ISNUMBER(E19)),NOT(ISNUMBER(F19)),J19=""),"Incompleto",IFERROR(IF(J19="Cancelada","Cancelada",IF(AND(ISNUMBER(M19),M19&lt;=0),IF(J19="Paga","Paga","Sem saldo"),IF(E19&lt;TODAY(),"Vencida",IF(E19&lt;=TODAY()+Premissas!$B$5,"A vencer","Futura")))),"Conferir")))</f>
        <v/>
      </c>
    </row>
    <row r="20" ht="28" customHeight="1">
      <c r="A20" s="15" t="n"/>
      <c r="B20" s="16" t="n"/>
      <c r="C20" s="17" t="n"/>
      <c r="D20" s="17" t="n"/>
      <c r="E20" s="28" t="n"/>
      <c r="F20" s="19" t="n"/>
      <c r="G20" s="16" t="n"/>
      <c r="H20" s="16" t="n"/>
      <c r="I20" s="16" t="n"/>
      <c r="J20" s="16" t="n"/>
      <c r="K20" s="28" t="n"/>
      <c r="L20" s="19" t="n"/>
      <c r="M20" s="22">
        <f>IF(A20="","",IF(OR(NOT(ISNUMBER(F20)),J20=""),"",IFERROR(IF(J20="Cancelada",0,MAX(0,F20-N(L20))),"")))</f>
        <v/>
      </c>
      <c r="N20" s="23">
        <f>IF(A20="","",IF(OR(NOT(ISNUMBER(E20)),NOT(ISNUMBER(F20)),J20=""),"Incompleto",IFERROR(IF(J20="Cancelada","Cancelada",IF(AND(ISNUMBER(M20),M20&lt;=0),IF(J20="Paga","Paga","Sem saldo"),IF(E20&lt;TODAY(),"Vencida",IF(E20&lt;=TODAY()+Premissas!$B$5,"A vencer","Futura")))),"Conferir")))</f>
        <v/>
      </c>
    </row>
    <row r="21" ht="28" customHeight="1">
      <c r="A21" s="15" t="n"/>
      <c r="B21" s="16" t="n"/>
      <c r="C21" s="17" t="n"/>
      <c r="D21" s="17" t="n"/>
      <c r="E21" s="28" t="n"/>
      <c r="F21" s="19" t="n"/>
      <c r="G21" s="16" t="n"/>
      <c r="H21" s="16" t="n"/>
      <c r="I21" s="16" t="n"/>
      <c r="J21" s="16" t="n"/>
      <c r="K21" s="28" t="n"/>
      <c r="L21" s="19" t="n"/>
      <c r="M21" s="20">
        <f>IF(A21="","",IF(OR(NOT(ISNUMBER(F21)),J21=""),"",IFERROR(IF(J21="Cancelada",0,MAX(0,F21-N(L21))),"")))</f>
        <v/>
      </c>
      <c r="N21" s="21">
        <f>IF(A21="","",IF(OR(NOT(ISNUMBER(E21)),NOT(ISNUMBER(F21)),J21=""),"Incompleto",IFERROR(IF(J21="Cancelada","Cancelada",IF(AND(ISNUMBER(M21),M21&lt;=0),IF(J21="Paga","Paga","Sem saldo"),IF(E21&lt;TODAY(),"Vencida",IF(E21&lt;=TODAY()+Premissas!$B$5,"A vencer","Futura")))),"Conferir")))</f>
        <v/>
      </c>
    </row>
    <row r="22" ht="28" customHeight="1">
      <c r="A22" s="15" t="n"/>
      <c r="B22" s="16" t="n"/>
      <c r="C22" s="17" t="n"/>
      <c r="D22" s="17" t="n"/>
      <c r="E22" s="28" t="n"/>
      <c r="F22" s="19" t="n"/>
      <c r="G22" s="16" t="n"/>
      <c r="H22" s="16" t="n"/>
      <c r="I22" s="16" t="n"/>
      <c r="J22" s="16" t="n"/>
      <c r="K22" s="28" t="n"/>
      <c r="L22" s="19" t="n"/>
      <c r="M22" s="22">
        <f>IF(A22="","",IF(OR(NOT(ISNUMBER(F22)),J22=""),"",IFERROR(IF(J22="Cancelada",0,MAX(0,F22-N(L22))),"")))</f>
        <v/>
      </c>
      <c r="N22" s="23">
        <f>IF(A22="","",IF(OR(NOT(ISNUMBER(E22)),NOT(ISNUMBER(F22)),J22=""),"Incompleto",IFERROR(IF(J22="Cancelada","Cancelada",IF(AND(ISNUMBER(M22),M22&lt;=0),IF(J22="Paga","Paga","Sem saldo"),IF(E22&lt;TODAY(),"Vencida",IF(E22&lt;=TODAY()+Premissas!$B$5,"A vencer","Futura")))),"Conferir")))</f>
        <v/>
      </c>
    </row>
    <row r="23" ht="28" customHeight="1">
      <c r="A23" s="15" t="n"/>
      <c r="B23" s="16" t="n"/>
      <c r="C23" s="17" t="n"/>
      <c r="D23" s="17" t="n"/>
      <c r="E23" s="28" t="n"/>
      <c r="F23" s="19" t="n"/>
      <c r="G23" s="16" t="n"/>
      <c r="H23" s="16" t="n"/>
      <c r="I23" s="16" t="n"/>
      <c r="J23" s="16" t="n"/>
      <c r="K23" s="28" t="n"/>
      <c r="L23" s="19" t="n"/>
      <c r="M23" s="20">
        <f>IF(A23="","",IF(OR(NOT(ISNUMBER(F23)),J23=""),"",IFERROR(IF(J23="Cancelada",0,MAX(0,F23-N(L23))),"")))</f>
        <v/>
      </c>
      <c r="N23" s="21">
        <f>IF(A23="","",IF(OR(NOT(ISNUMBER(E23)),NOT(ISNUMBER(F23)),J23=""),"Incompleto",IFERROR(IF(J23="Cancelada","Cancelada",IF(AND(ISNUMBER(M23),M23&lt;=0),IF(J23="Paga","Paga","Sem saldo"),IF(E23&lt;TODAY(),"Vencida",IF(E23&lt;=TODAY()+Premissas!$B$5,"A vencer","Futura")))),"Conferir")))</f>
        <v/>
      </c>
    </row>
    <row r="24" ht="28" customHeight="1">
      <c r="A24" s="15" t="n"/>
      <c r="B24" s="16" t="n"/>
      <c r="C24" s="17" t="n"/>
      <c r="D24" s="17" t="n"/>
      <c r="E24" s="28" t="n"/>
      <c r="F24" s="19" t="n"/>
      <c r="G24" s="16" t="n"/>
      <c r="H24" s="16" t="n"/>
      <c r="I24" s="16" t="n"/>
      <c r="J24" s="16" t="n"/>
      <c r="K24" s="28" t="n"/>
      <c r="L24" s="19" t="n"/>
      <c r="M24" s="22">
        <f>IF(A24="","",IF(OR(NOT(ISNUMBER(F24)),J24=""),"",IFERROR(IF(J24="Cancelada",0,MAX(0,F24-N(L24))),"")))</f>
        <v/>
      </c>
      <c r="N24" s="23">
        <f>IF(A24="","",IF(OR(NOT(ISNUMBER(E24)),NOT(ISNUMBER(F24)),J24=""),"Incompleto",IFERROR(IF(J24="Cancelada","Cancelada",IF(AND(ISNUMBER(M24),M24&lt;=0),IF(J24="Paga","Paga","Sem saldo"),IF(E24&lt;TODAY(),"Vencida",IF(E24&lt;=TODAY()+Premissas!$B$5,"A vencer","Futura")))),"Conferir")))</f>
        <v/>
      </c>
    </row>
    <row r="25" ht="28" customHeight="1">
      <c r="A25" s="15" t="n"/>
      <c r="B25" s="16" t="n"/>
      <c r="C25" s="17" t="n"/>
      <c r="D25" s="17" t="n"/>
      <c r="E25" s="28" t="n"/>
      <c r="F25" s="19" t="n"/>
      <c r="G25" s="16" t="n"/>
      <c r="H25" s="16" t="n"/>
      <c r="I25" s="16" t="n"/>
      <c r="J25" s="16" t="n"/>
      <c r="K25" s="28" t="n"/>
      <c r="L25" s="19" t="n"/>
      <c r="M25" s="20">
        <f>IF(A25="","",IF(OR(NOT(ISNUMBER(F25)),J25=""),"",IFERROR(IF(J25="Cancelada",0,MAX(0,F25-N(L25))),"")))</f>
        <v/>
      </c>
      <c r="N25" s="21">
        <f>IF(A25="","",IF(OR(NOT(ISNUMBER(E25)),NOT(ISNUMBER(F25)),J25=""),"Incompleto",IFERROR(IF(J25="Cancelada","Cancelada",IF(AND(ISNUMBER(M25),M25&lt;=0),IF(J25="Paga","Paga","Sem saldo"),IF(E25&lt;TODAY(),"Vencida",IF(E25&lt;=TODAY()+Premissas!$B$5,"A vencer","Futura")))),"Conferir")))</f>
        <v/>
      </c>
    </row>
    <row r="26" ht="28" customHeight="1">
      <c r="A26" s="15" t="n"/>
      <c r="B26" s="16" t="n"/>
      <c r="C26" s="17" t="n"/>
      <c r="D26" s="17" t="n"/>
      <c r="E26" s="28" t="n"/>
      <c r="F26" s="19" t="n"/>
      <c r="G26" s="16" t="n"/>
      <c r="H26" s="16" t="n"/>
      <c r="I26" s="16" t="n"/>
      <c r="J26" s="16" t="n"/>
      <c r="K26" s="28" t="n"/>
      <c r="L26" s="19" t="n"/>
      <c r="M26" s="22">
        <f>IF(A26="","",IF(OR(NOT(ISNUMBER(F26)),J26=""),"",IFERROR(IF(J26="Cancelada",0,MAX(0,F26-N(L26))),"")))</f>
        <v/>
      </c>
      <c r="N26" s="23">
        <f>IF(A26="","",IF(OR(NOT(ISNUMBER(E26)),NOT(ISNUMBER(F26)),J26=""),"Incompleto",IFERROR(IF(J26="Cancelada","Cancelada",IF(AND(ISNUMBER(M26),M26&lt;=0),IF(J26="Paga","Paga","Sem saldo"),IF(E26&lt;TODAY(),"Vencida",IF(E26&lt;=TODAY()+Premissas!$B$5,"A vencer","Futura")))),"Conferir")))</f>
        <v/>
      </c>
    </row>
    <row r="27" ht="28" customHeight="1">
      <c r="A27" s="15" t="n"/>
      <c r="B27" s="16" t="n"/>
      <c r="C27" s="17" t="n"/>
      <c r="D27" s="17" t="n"/>
      <c r="E27" s="28" t="n"/>
      <c r="F27" s="19" t="n"/>
      <c r="G27" s="16" t="n"/>
      <c r="H27" s="16" t="n"/>
      <c r="I27" s="16" t="n"/>
      <c r="J27" s="16" t="n"/>
      <c r="K27" s="28" t="n"/>
      <c r="L27" s="19" t="n"/>
      <c r="M27" s="20">
        <f>IF(A27="","",IF(OR(NOT(ISNUMBER(F27)),J27=""),"",IFERROR(IF(J27="Cancelada",0,MAX(0,F27-N(L27))),"")))</f>
        <v/>
      </c>
      <c r="N27" s="21">
        <f>IF(A27="","",IF(OR(NOT(ISNUMBER(E27)),NOT(ISNUMBER(F27)),J27=""),"Incompleto",IFERROR(IF(J27="Cancelada","Cancelada",IF(AND(ISNUMBER(M27),M27&lt;=0),IF(J27="Paga","Paga","Sem saldo"),IF(E27&lt;TODAY(),"Vencida",IF(E27&lt;=TODAY()+Premissas!$B$5,"A vencer","Futura")))),"Conferir")))</f>
        <v/>
      </c>
    </row>
    <row r="28" ht="28" customHeight="1">
      <c r="A28" s="15" t="n"/>
      <c r="B28" s="16" t="n"/>
      <c r="C28" s="17" t="n"/>
      <c r="D28" s="17" t="n"/>
      <c r="E28" s="28" t="n"/>
      <c r="F28" s="19" t="n"/>
      <c r="G28" s="16" t="n"/>
      <c r="H28" s="16" t="n"/>
      <c r="I28" s="16" t="n"/>
      <c r="J28" s="16" t="n"/>
      <c r="K28" s="28" t="n"/>
      <c r="L28" s="19" t="n"/>
      <c r="M28" s="22">
        <f>IF(A28="","",IF(OR(NOT(ISNUMBER(F28)),J28=""),"",IFERROR(IF(J28="Cancelada",0,MAX(0,F28-N(L28))),"")))</f>
        <v/>
      </c>
      <c r="N28" s="23">
        <f>IF(A28="","",IF(OR(NOT(ISNUMBER(E28)),NOT(ISNUMBER(F28)),J28=""),"Incompleto",IFERROR(IF(J28="Cancelada","Cancelada",IF(AND(ISNUMBER(M28),M28&lt;=0),IF(J28="Paga","Paga","Sem saldo"),IF(E28&lt;TODAY(),"Vencida",IF(E28&lt;=TODAY()+Premissas!$B$5,"A vencer","Futura")))),"Conferir")))</f>
        <v/>
      </c>
    </row>
    <row r="29" ht="28" customHeight="1">
      <c r="A29" s="15" t="n"/>
      <c r="B29" s="16" t="n"/>
      <c r="C29" s="17" t="n"/>
      <c r="D29" s="17" t="n"/>
      <c r="E29" s="28" t="n"/>
      <c r="F29" s="19" t="n"/>
      <c r="G29" s="16" t="n"/>
      <c r="H29" s="16" t="n"/>
      <c r="I29" s="16" t="n"/>
      <c r="J29" s="16" t="n"/>
      <c r="K29" s="28" t="n"/>
      <c r="L29" s="19" t="n"/>
      <c r="M29" s="20">
        <f>IF(A29="","",IF(OR(NOT(ISNUMBER(F29)),J29=""),"",IFERROR(IF(J29="Cancelada",0,MAX(0,F29-N(L29))),"")))</f>
        <v/>
      </c>
      <c r="N29" s="21">
        <f>IF(A29="","",IF(OR(NOT(ISNUMBER(E29)),NOT(ISNUMBER(F29)),J29=""),"Incompleto",IFERROR(IF(J29="Cancelada","Cancelada",IF(AND(ISNUMBER(M29),M29&lt;=0),IF(J29="Paga","Paga","Sem saldo"),IF(E29&lt;TODAY(),"Vencida",IF(E29&lt;=TODAY()+Premissas!$B$5,"A vencer","Futura")))),"Conferir")))</f>
        <v/>
      </c>
    </row>
    <row r="30" ht="28" customHeight="1">
      <c r="A30" s="15" t="n"/>
      <c r="B30" s="16" t="n"/>
      <c r="C30" s="17" t="n"/>
      <c r="D30" s="17" t="n"/>
      <c r="E30" s="28" t="n"/>
      <c r="F30" s="19" t="n"/>
      <c r="G30" s="16" t="n"/>
      <c r="H30" s="16" t="n"/>
      <c r="I30" s="16" t="n"/>
      <c r="J30" s="16" t="n"/>
      <c r="K30" s="28" t="n"/>
      <c r="L30" s="19" t="n"/>
      <c r="M30" s="22">
        <f>IF(A30="","",IF(OR(NOT(ISNUMBER(F30)),J30=""),"",IFERROR(IF(J30="Cancelada",0,MAX(0,F30-N(L30))),"")))</f>
        <v/>
      </c>
      <c r="N30" s="23">
        <f>IF(A30="","",IF(OR(NOT(ISNUMBER(E30)),NOT(ISNUMBER(F30)),J30=""),"Incompleto",IFERROR(IF(J30="Cancelada","Cancelada",IF(AND(ISNUMBER(M30),M30&lt;=0),IF(J30="Paga","Paga","Sem saldo"),IF(E30&lt;TODAY(),"Vencida",IF(E30&lt;=TODAY()+Premissas!$B$5,"A vencer","Futura")))),"Conferir")))</f>
        <v/>
      </c>
    </row>
    <row r="31" ht="28" customHeight="1">
      <c r="A31" s="15" t="n"/>
      <c r="B31" s="16" t="n"/>
      <c r="C31" s="17" t="n"/>
      <c r="D31" s="17" t="n"/>
      <c r="E31" s="28" t="n"/>
      <c r="F31" s="19" t="n"/>
      <c r="G31" s="16" t="n"/>
      <c r="H31" s="16" t="n"/>
      <c r="I31" s="16" t="n"/>
      <c r="J31" s="16" t="n"/>
      <c r="K31" s="28" t="n"/>
      <c r="L31" s="19" t="n"/>
      <c r="M31" s="20">
        <f>IF(A31="","",IF(OR(NOT(ISNUMBER(F31)),J31=""),"",IFERROR(IF(J31="Cancelada",0,MAX(0,F31-N(L31))),"")))</f>
        <v/>
      </c>
      <c r="N31" s="21">
        <f>IF(A31="","",IF(OR(NOT(ISNUMBER(E31)),NOT(ISNUMBER(F31)),J31=""),"Incompleto",IFERROR(IF(J31="Cancelada","Cancelada",IF(AND(ISNUMBER(M31),M31&lt;=0),IF(J31="Paga","Paga","Sem saldo"),IF(E31&lt;TODAY(),"Vencida",IF(E31&lt;=TODAY()+Premissas!$B$5,"A vencer","Futura")))),"Conferir")))</f>
        <v/>
      </c>
    </row>
    <row r="32" ht="28" customHeight="1">
      <c r="A32" s="15" t="n"/>
      <c r="B32" s="16" t="n"/>
      <c r="C32" s="17" t="n"/>
      <c r="D32" s="17" t="n"/>
      <c r="E32" s="28" t="n"/>
      <c r="F32" s="19" t="n"/>
      <c r="G32" s="16" t="n"/>
      <c r="H32" s="16" t="n"/>
      <c r="I32" s="16" t="n"/>
      <c r="J32" s="16" t="n"/>
      <c r="K32" s="28" t="n"/>
      <c r="L32" s="19" t="n"/>
      <c r="M32" s="22">
        <f>IF(A32="","",IF(OR(NOT(ISNUMBER(F32)),J32=""),"",IFERROR(IF(J32="Cancelada",0,MAX(0,F32-N(L32))),"")))</f>
        <v/>
      </c>
      <c r="N32" s="23">
        <f>IF(A32="","",IF(OR(NOT(ISNUMBER(E32)),NOT(ISNUMBER(F32)),J32=""),"Incompleto",IFERROR(IF(J32="Cancelada","Cancelada",IF(AND(ISNUMBER(M32),M32&lt;=0),IF(J32="Paga","Paga","Sem saldo"),IF(E32&lt;TODAY(),"Vencida",IF(E32&lt;=TODAY()+Premissas!$B$5,"A vencer","Futura")))),"Conferir")))</f>
        <v/>
      </c>
    </row>
    <row r="33" ht="28" customHeight="1">
      <c r="A33" s="15" t="n"/>
      <c r="B33" s="16" t="n"/>
      <c r="C33" s="17" t="n"/>
      <c r="D33" s="17" t="n"/>
      <c r="E33" s="28" t="n"/>
      <c r="F33" s="19" t="n"/>
      <c r="G33" s="16" t="n"/>
      <c r="H33" s="16" t="n"/>
      <c r="I33" s="16" t="n"/>
      <c r="J33" s="16" t="n"/>
      <c r="K33" s="28" t="n"/>
      <c r="L33" s="19" t="n"/>
      <c r="M33" s="20">
        <f>IF(A33="","",IF(OR(NOT(ISNUMBER(F33)),J33=""),"",IFERROR(IF(J33="Cancelada",0,MAX(0,F33-N(L33))),"")))</f>
        <v/>
      </c>
      <c r="N33" s="21">
        <f>IF(A33="","",IF(OR(NOT(ISNUMBER(E33)),NOT(ISNUMBER(F33)),J33=""),"Incompleto",IFERROR(IF(J33="Cancelada","Cancelada",IF(AND(ISNUMBER(M33),M33&lt;=0),IF(J33="Paga","Paga","Sem saldo"),IF(E33&lt;TODAY(),"Vencida",IF(E33&lt;=TODAY()+Premissas!$B$5,"A vencer","Futura")))),"Conferir")))</f>
        <v/>
      </c>
    </row>
    <row r="34" ht="28" customHeight="1">
      <c r="A34" s="15" t="n"/>
      <c r="B34" s="16" t="n"/>
      <c r="C34" s="17" t="n"/>
      <c r="D34" s="17" t="n"/>
      <c r="E34" s="28" t="n"/>
      <c r="F34" s="19" t="n"/>
      <c r="G34" s="16" t="n"/>
      <c r="H34" s="16" t="n"/>
      <c r="I34" s="16" t="n"/>
      <c r="J34" s="16" t="n"/>
      <c r="K34" s="28" t="n"/>
      <c r="L34" s="19" t="n"/>
      <c r="M34" s="22">
        <f>IF(A34="","",IF(OR(NOT(ISNUMBER(F34)),J34=""),"",IFERROR(IF(J34="Cancelada",0,MAX(0,F34-N(L34))),"")))</f>
        <v/>
      </c>
      <c r="N34" s="23">
        <f>IF(A34="","",IF(OR(NOT(ISNUMBER(E34)),NOT(ISNUMBER(F34)),J34=""),"Incompleto",IFERROR(IF(J34="Cancelada","Cancelada",IF(AND(ISNUMBER(M34),M34&lt;=0),IF(J34="Paga","Paga","Sem saldo"),IF(E34&lt;TODAY(),"Vencida",IF(E34&lt;=TODAY()+Premissas!$B$5,"A vencer","Futura")))),"Conferir")))</f>
        <v/>
      </c>
    </row>
    <row r="35" ht="28" customHeight="1">
      <c r="A35" s="15" t="n"/>
      <c r="B35" s="16" t="n"/>
      <c r="C35" s="17" t="n"/>
      <c r="D35" s="17" t="n"/>
      <c r="E35" s="28" t="n"/>
      <c r="F35" s="19" t="n"/>
      <c r="G35" s="16" t="n"/>
      <c r="H35" s="16" t="n"/>
      <c r="I35" s="16" t="n"/>
      <c r="J35" s="16" t="n"/>
      <c r="K35" s="28" t="n"/>
      <c r="L35" s="19" t="n"/>
      <c r="M35" s="20">
        <f>IF(A35="","",IF(OR(NOT(ISNUMBER(F35)),J35=""),"",IFERROR(IF(J35="Cancelada",0,MAX(0,F35-N(L35))),"")))</f>
        <v/>
      </c>
      <c r="N35" s="21">
        <f>IF(A35="","",IF(OR(NOT(ISNUMBER(E35)),NOT(ISNUMBER(F35)),J35=""),"Incompleto",IFERROR(IF(J35="Cancelada","Cancelada",IF(AND(ISNUMBER(M35),M35&lt;=0),IF(J35="Paga","Paga","Sem saldo"),IF(E35&lt;TODAY(),"Vencida",IF(E35&lt;=TODAY()+Premissas!$B$5,"A vencer","Futura")))),"Conferir")))</f>
        <v/>
      </c>
    </row>
    <row r="36" ht="28" customHeight="1">
      <c r="A36" s="15" t="n"/>
      <c r="B36" s="16" t="n"/>
      <c r="C36" s="17" t="n"/>
      <c r="D36" s="17" t="n"/>
      <c r="E36" s="28" t="n"/>
      <c r="F36" s="19" t="n"/>
      <c r="G36" s="16" t="n"/>
      <c r="H36" s="16" t="n"/>
      <c r="I36" s="16" t="n"/>
      <c r="J36" s="16" t="n"/>
      <c r="K36" s="28" t="n"/>
      <c r="L36" s="19" t="n"/>
      <c r="M36" s="22">
        <f>IF(A36="","",IF(OR(NOT(ISNUMBER(F36)),J36=""),"",IFERROR(IF(J36="Cancelada",0,MAX(0,F36-N(L36))),"")))</f>
        <v/>
      </c>
      <c r="N36" s="23">
        <f>IF(A36="","",IF(OR(NOT(ISNUMBER(E36)),NOT(ISNUMBER(F36)),J36=""),"Incompleto",IFERROR(IF(J36="Cancelada","Cancelada",IF(AND(ISNUMBER(M36),M36&lt;=0),IF(J36="Paga","Paga","Sem saldo"),IF(E36&lt;TODAY(),"Vencida",IF(E36&lt;=TODAY()+Premissas!$B$5,"A vencer","Futura")))),"Conferir")))</f>
        <v/>
      </c>
    </row>
    <row r="37" ht="28" customHeight="1">
      <c r="A37" s="15" t="n"/>
      <c r="B37" s="16" t="n"/>
      <c r="C37" s="17" t="n"/>
      <c r="D37" s="17" t="n"/>
      <c r="E37" s="28" t="n"/>
      <c r="F37" s="19" t="n"/>
      <c r="G37" s="16" t="n"/>
      <c r="H37" s="16" t="n"/>
      <c r="I37" s="16" t="n"/>
      <c r="J37" s="16" t="n"/>
      <c r="K37" s="28" t="n"/>
      <c r="L37" s="19" t="n"/>
      <c r="M37" s="20">
        <f>IF(A37="","",IF(OR(NOT(ISNUMBER(F37)),J37=""),"",IFERROR(IF(J37="Cancelada",0,MAX(0,F37-N(L37))),"")))</f>
        <v/>
      </c>
      <c r="N37" s="21">
        <f>IF(A37="","",IF(OR(NOT(ISNUMBER(E37)),NOT(ISNUMBER(F37)),J37=""),"Incompleto",IFERROR(IF(J37="Cancelada","Cancelada",IF(AND(ISNUMBER(M37),M37&lt;=0),IF(J37="Paga","Paga","Sem saldo"),IF(E37&lt;TODAY(),"Vencida",IF(E37&lt;=TODAY()+Premissas!$B$5,"A vencer","Futura")))),"Conferir")))</f>
        <v/>
      </c>
    </row>
    <row r="38" ht="28" customHeight="1">
      <c r="A38" s="15" t="n"/>
      <c r="B38" s="16" t="n"/>
      <c r="C38" s="17" t="n"/>
      <c r="D38" s="17" t="n"/>
      <c r="E38" s="28" t="n"/>
      <c r="F38" s="19" t="n"/>
      <c r="G38" s="16" t="n"/>
      <c r="H38" s="16" t="n"/>
      <c r="I38" s="16" t="n"/>
      <c r="J38" s="16" t="n"/>
      <c r="K38" s="28" t="n"/>
      <c r="L38" s="19" t="n"/>
      <c r="M38" s="22">
        <f>IF(A38="","",IF(OR(NOT(ISNUMBER(F38)),J38=""),"",IFERROR(IF(J38="Cancelada",0,MAX(0,F38-N(L38))),"")))</f>
        <v/>
      </c>
      <c r="N38" s="23">
        <f>IF(A38="","",IF(OR(NOT(ISNUMBER(E38)),NOT(ISNUMBER(F38)),J38=""),"Incompleto",IFERROR(IF(J38="Cancelada","Cancelada",IF(AND(ISNUMBER(M38),M38&lt;=0),IF(J38="Paga","Paga","Sem saldo"),IF(E38&lt;TODAY(),"Vencida",IF(E38&lt;=TODAY()+Premissas!$B$5,"A vencer","Futura")))),"Conferir")))</f>
        <v/>
      </c>
    </row>
    <row r="39" ht="28" customHeight="1">
      <c r="A39" s="15" t="n"/>
      <c r="B39" s="16" t="n"/>
      <c r="C39" s="17" t="n"/>
      <c r="D39" s="17" t="n"/>
      <c r="E39" s="28" t="n"/>
      <c r="F39" s="19" t="n"/>
      <c r="G39" s="16" t="n"/>
      <c r="H39" s="16" t="n"/>
      <c r="I39" s="16" t="n"/>
      <c r="J39" s="16" t="n"/>
      <c r="K39" s="28" t="n"/>
      <c r="L39" s="19" t="n"/>
      <c r="M39" s="20">
        <f>IF(A39="","",IF(OR(NOT(ISNUMBER(F39)),J39=""),"",IFERROR(IF(J39="Cancelada",0,MAX(0,F39-N(L39))),"")))</f>
        <v/>
      </c>
      <c r="N39" s="21">
        <f>IF(A39="","",IF(OR(NOT(ISNUMBER(E39)),NOT(ISNUMBER(F39)),J39=""),"Incompleto",IFERROR(IF(J39="Cancelada","Cancelada",IF(AND(ISNUMBER(M39),M39&lt;=0),IF(J39="Paga","Paga","Sem saldo"),IF(E39&lt;TODAY(),"Vencida",IF(E39&lt;=TODAY()+Premissas!$B$5,"A vencer","Futura")))),"Conferir")))</f>
        <v/>
      </c>
    </row>
    <row r="40" ht="28" customHeight="1">
      <c r="A40" s="15" t="n"/>
      <c r="B40" s="16" t="n"/>
      <c r="C40" s="17" t="n"/>
      <c r="D40" s="17" t="n"/>
      <c r="E40" s="28" t="n"/>
      <c r="F40" s="19" t="n"/>
      <c r="G40" s="16" t="n"/>
      <c r="H40" s="16" t="n"/>
      <c r="I40" s="16" t="n"/>
      <c r="J40" s="16" t="n"/>
      <c r="K40" s="28" t="n"/>
      <c r="L40" s="19" t="n"/>
      <c r="M40" s="22">
        <f>IF(A40="","",IF(OR(NOT(ISNUMBER(F40)),J40=""),"",IFERROR(IF(J40="Cancelada",0,MAX(0,F40-N(L40))),"")))</f>
        <v/>
      </c>
      <c r="N40" s="23">
        <f>IF(A40="","",IF(OR(NOT(ISNUMBER(E40)),NOT(ISNUMBER(F40)),J40=""),"Incompleto",IFERROR(IF(J40="Cancelada","Cancelada",IF(AND(ISNUMBER(M40),M40&lt;=0),IF(J40="Paga","Paga","Sem saldo"),IF(E40&lt;TODAY(),"Vencida",IF(E40&lt;=TODAY()+Premissas!$B$5,"A vencer","Futura")))),"Conferir")))</f>
        <v/>
      </c>
    </row>
    <row r="41" ht="28" customHeight="1">
      <c r="A41" s="15" t="n"/>
      <c r="B41" s="16" t="n"/>
      <c r="C41" s="17" t="n"/>
      <c r="D41" s="17" t="n"/>
      <c r="E41" s="28" t="n"/>
      <c r="F41" s="19" t="n"/>
      <c r="G41" s="16" t="n"/>
      <c r="H41" s="16" t="n"/>
      <c r="I41" s="16" t="n"/>
      <c r="J41" s="16" t="n"/>
      <c r="K41" s="28" t="n"/>
      <c r="L41" s="19" t="n"/>
      <c r="M41" s="20">
        <f>IF(A41="","",IF(OR(NOT(ISNUMBER(F41)),J41=""),"",IFERROR(IF(J41="Cancelada",0,MAX(0,F41-N(L41))),"")))</f>
        <v/>
      </c>
      <c r="N41" s="21">
        <f>IF(A41="","",IF(OR(NOT(ISNUMBER(E41)),NOT(ISNUMBER(F41)),J41=""),"Incompleto",IFERROR(IF(J41="Cancelada","Cancelada",IF(AND(ISNUMBER(M41),M41&lt;=0),IF(J41="Paga","Paga","Sem saldo"),IF(E41&lt;TODAY(),"Vencida",IF(E41&lt;=TODAY()+Premissas!$B$5,"A vencer","Futura")))),"Conferir")))</f>
        <v/>
      </c>
    </row>
    <row r="42" ht="28" customHeight="1">
      <c r="A42" s="15" t="n"/>
      <c r="B42" s="16" t="n"/>
      <c r="C42" s="17" t="n"/>
      <c r="D42" s="17" t="n"/>
      <c r="E42" s="28" t="n"/>
      <c r="F42" s="19" t="n"/>
      <c r="G42" s="16" t="n"/>
      <c r="H42" s="16" t="n"/>
      <c r="I42" s="16" t="n"/>
      <c r="J42" s="16" t="n"/>
      <c r="K42" s="28" t="n"/>
      <c r="L42" s="19" t="n"/>
      <c r="M42" s="22">
        <f>IF(A42="","",IF(OR(NOT(ISNUMBER(F42)),J42=""),"",IFERROR(IF(J42="Cancelada",0,MAX(0,F42-N(L42))),"")))</f>
        <v/>
      </c>
      <c r="N42" s="23">
        <f>IF(A42="","",IF(OR(NOT(ISNUMBER(E42)),NOT(ISNUMBER(F42)),J42=""),"Incompleto",IFERROR(IF(J42="Cancelada","Cancelada",IF(AND(ISNUMBER(M42),M42&lt;=0),IF(J42="Paga","Paga","Sem saldo"),IF(E42&lt;TODAY(),"Vencida",IF(E42&lt;=TODAY()+Premissas!$B$5,"A vencer","Futura")))),"Conferir")))</f>
        <v/>
      </c>
    </row>
    <row r="43" ht="28" customHeight="1">
      <c r="A43" s="15" t="n"/>
      <c r="B43" s="16" t="n"/>
      <c r="C43" s="17" t="n"/>
      <c r="D43" s="17" t="n"/>
      <c r="E43" s="28" t="n"/>
      <c r="F43" s="19" t="n"/>
      <c r="G43" s="16" t="n"/>
      <c r="H43" s="16" t="n"/>
      <c r="I43" s="16" t="n"/>
      <c r="J43" s="16" t="n"/>
      <c r="K43" s="28" t="n"/>
      <c r="L43" s="19" t="n"/>
      <c r="M43" s="20">
        <f>IF(A43="","",IF(OR(NOT(ISNUMBER(F43)),J43=""),"",IFERROR(IF(J43="Cancelada",0,MAX(0,F43-N(L43))),"")))</f>
        <v/>
      </c>
      <c r="N43" s="21">
        <f>IF(A43="","",IF(OR(NOT(ISNUMBER(E43)),NOT(ISNUMBER(F43)),J43=""),"Incompleto",IFERROR(IF(J43="Cancelada","Cancelada",IF(AND(ISNUMBER(M43),M43&lt;=0),IF(J43="Paga","Paga","Sem saldo"),IF(E43&lt;TODAY(),"Vencida",IF(E43&lt;=TODAY()+Premissas!$B$5,"A vencer","Futura")))),"Conferir")))</f>
        <v/>
      </c>
    </row>
    <row r="44" ht="28" customHeight="1">
      <c r="A44" s="15" t="n"/>
      <c r="B44" s="16" t="n"/>
      <c r="C44" s="17" t="n"/>
      <c r="D44" s="17" t="n"/>
      <c r="E44" s="28" t="n"/>
      <c r="F44" s="19" t="n"/>
      <c r="G44" s="16" t="n"/>
      <c r="H44" s="16" t="n"/>
      <c r="I44" s="16" t="n"/>
      <c r="J44" s="16" t="n"/>
      <c r="K44" s="28" t="n"/>
      <c r="L44" s="19" t="n"/>
      <c r="M44" s="22">
        <f>IF(A44="","",IF(OR(NOT(ISNUMBER(F44)),J44=""),"",IFERROR(IF(J44="Cancelada",0,MAX(0,F44-N(L44))),"")))</f>
        <v/>
      </c>
      <c r="N44" s="23">
        <f>IF(A44="","",IF(OR(NOT(ISNUMBER(E44)),NOT(ISNUMBER(F44)),J44=""),"Incompleto",IFERROR(IF(J44="Cancelada","Cancelada",IF(AND(ISNUMBER(M44),M44&lt;=0),IF(J44="Paga","Paga","Sem saldo"),IF(E44&lt;TODAY(),"Vencida",IF(E44&lt;=TODAY()+Premissas!$B$5,"A vencer","Futura")))),"Conferir")))</f>
        <v/>
      </c>
    </row>
    <row r="45" ht="28" customHeight="1">
      <c r="A45" s="15" t="n"/>
      <c r="B45" s="16" t="n"/>
      <c r="C45" s="17" t="n"/>
      <c r="D45" s="17" t="n"/>
      <c r="E45" s="28" t="n"/>
      <c r="F45" s="19" t="n"/>
      <c r="G45" s="16" t="n"/>
      <c r="H45" s="16" t="n"/>
      <c r="I45" s="16" t="n"/>
      <c r="J45" s="16" t="n"/>
      <c r="K45" s="28" t="n"/>
      <c r="L45" s="19" t="n"/>
      <c r="M45" s="20">
        <f>IF(A45="","",IF(OR(NOT(ISNUMBER(F45)),J45=""),"",IFERROR(IF(J45="Cancelada",0,MAX(0,F45-N(L45))),"")))</f>
        <v/>
      </c>
      <c r="N45" s="21">
        <f>IF(A45="","",IF(OR(NOT(ISNUMBER(E45)),NOT(ISNUMBER(F45)),J45=""),"Incompleto",IFERROR(IF(J45="Cancelada","Cancelada",IF(AND(ISNUMBER(M45),M45&lt;=0),IF(J45="Paga","Paga","Sem saldo"),IF(E45&lt;TODAY(),"Vencida",IF(E45&lt;=TODAY()+Premissas!$B$5,"A vencer","Futura")))),"Conferir")))</f>
        <v/>
      </c>
    </row>
    <row r="46" ht="28" customHeight="1">
      <c r="A46" s="15" t="n"/>
      <c r="B46" s="16" t="n"/>
      <c r="C46" s="17" t="n"/>
      <c r="D46" s="17" t="n"/>
      <c r="E46" s="28" t="n"/>
      <c r="F46" s="19" t="n"/>
      <c r="G46" s="16" t="n"/>
      <c r="H46" s="16" t="n"/>
      <c r="I46" s="16" t="n"/>
      <c r="J46" s="16" t="n"/>
      <c r="K46" s="28" t="n"/>
      <c r="L46" s="19" t="n"/>
      <c r="M46" s="22">
        <f>IF(A46="","",IF(OR(NOT(ISNUMBER(F46)),J46=""),"",IFERROR(IF(J46="Cancelada",0,MAX(0,F46-N(L46))),"")))</f>
        <v/>
      </c>
      <c r="N46" s="23">
        <f>IF(A46="","",IF(OR(NOT(ISNUMBER(E46)),NOT(ISNUMBER(F46)),J46=""),"Incompleto",IFERROR(IF(J46="Cancelada","Cancelada",IF(AND(ISNUMBER(M46),M46&lt;=0),IF(J46="Paga","Paga","Sem saldo"),IF(E46&lt;TODAY(),"Vencida",IF(E46&lt;=TODAY()+Premissas!$B$5,"A vencer","Futura")))),"Conferir")))</f>
        <v/>
      </c>
    </row>
    <row r="47" ht="28" customHeight="1">
      <c r="A47" s="15" t="n"/>
      <c r="B47" s="16" t="n"/>
      <c r="C47" s="17" t="n"/>
      <c r="D47" s="17" t="n"/>
      <c r="E47" s="28" t="n"/>
      <c r="F47" s="19" t="n"/>
      <c r="G47" s="16" t="n"/>
      <c r="H47" s="16" t="n"/>
      <c r="I47" s="16" t="n"/>
      <c r="J47" s="16" t="n"/>
      <c r="K47" s="28" t="n"/>
      <c r="L47" s="19" t="n"/>
      <c r="M47" s="20">
        <f>IF(A47="","",IF(OR(NOT(ISNUMBER(F47)),J47=""),"",IFERROR(IF(J47="Cancelada",0,MAX(0,F47-N(L47))),"")))</f>
        <v/>
      </c>
      <c r="N47" s="21">
        <f>IF(A47="","",IF(OR(NOT(ISNUMBER(E47)),NOT(ISNUMBER(F47)),J47=""),"Incompleto",IFERROR(IF(J47="Cancelada","Cancelada",IF(AND(ISNUMBER(M47),M47&lt;=0),IF(J47="Paga","Paga","Sem saldo"),IF(E47&lt;TODAY(),"Vencida",IF(E47&lt;=TODAY()+Premissas!$B$5,"A vencer","Futura")))),"Conferir")))</f>
        <v/>
      </c>
    </row>
    <row r="48" ht="28" customHeight="1">
      <c r="A48" s="15" t="n"/>
      <c r="B48" s="16" t="n"/>
      <c r="C48" s="17" t="n"/>
      <c r="D48" s="17" t="n"/>
      <c r="E48" s="28" t="n"/>
      <c r="F48" s="19" t="n"/>
      <c r="G48" s="16" t="n"/>
      <c r="H48" s="16" t="n"/>
      <c r="I48" s="16" t="n"/>
      <c r="J48" s="16" t="n"/>
      <c r="K48" s="28" t="n"/>
      <c r="L48" s="19" t="n"/>
      <c r="M48" s="22">
        <f>IF(A48="","",IF(OR(NOT(ISNUMBER(F48)),J48=""),"",IFERROR(IF(J48="Cancelada",0,MAX(0,F48-N(L48))),"")))</f>
        <v/>
      </c>
      <c r="N48" s="23">
        <f>IF(A48="","",IF(OR(NOT(ISNUMBER(E48)),NOT(ISNUMBER(F48)),J48=""),"Incompleto",IFERROR(IF(J48="Cancelada","Cancelada",IF(AND(ISNUMBER(M48),M48&lt;=0),IF(J48="Paga","Paga","Sem saldo"),IF(E48&lt;TODAY(),"Vencida",IF(E48&lt;=TODAY()+Premissas!$B$5,"A vencer","Futura")))),"Conferir")))</f>
        <v/>
      </c>
    </row>
    <row r="49" ht="28" customHeight="1">
      <c r="A49" s="15" t="n"/>
      <c r="B49" s="16" t="n"/>
      <c r="C49" s="17" t="n"/>
      <c r="D49" s="17" t="n"/>
      <c r="E49" s="28" t="n"/>
      <c r="F49" s="19" t="n"/>
      <c r="G49" s="16" t="n"/>
      <c r="H49" s="16" t="n"/>
      <c r="I49" s="16" t="n"/>
      <c r="J49" s="16" t="n"/>
      <c r="K49" s="28" t="n"/>
      <c r="L49" s="19" t="n"/>
      <c r="M49" s="20">
        <f>IF(A49="","",IF(OR(NOT(ISNUMBER(F49)),J49=""),"",IFERROR(IF(J49="Cancelada",0,MAX(0,F49-N(L49))),"")))</f>
        <v/>
      </c>
      <c r="N49" s="21">
        <f>IF(A49="","",IF(OR(NOT(ISNUMBER(E49)),NOT(ISNUMBER(F49)),J49=""),"Incompleto",IFERROR(IF(J49="Cancelada","Cancelada",IF(AND(ISNUMBER(M49),M49&lt;=0),IF(J49="Paga","Paga","Sem saldo"),IF(E49&lt;TODAY(),"Vencida",IF(E49&lt;=TODAY()+Premissas!$B$5,"A vencer","Futura")))),"Conferir")))</f>
        <v/>
      </c>
    </row>
    <row r="50" ht="28" customHeight="1">
      <c r="A50" s="15" t="n"/>
      <c r="B50" s="16" t="n"/>
      <c r="C50" s="17" t="n"/>
      <c r="D50" s="17" t="n"/>
      <c r="E50" s="28" t="n"/>
      <c r="F50" s="19" t="n"/>
      <c r="G50" s="16" t="n"/>
      <c r="H50" s="16" t="n"/>
      <c r="I50" s="16" t="n"/>
      <c r="J50" s="16" t="n"/>
      <c r="K50" s="28" t="n"/>
      <c r="L50" s="19" t="n"/>
      <c r="M50" s="22">
        <f>IF(A50="","",IF(OR(NOT(ISNUMBER(F50)),J50=""),"",IFERROR(IF(J50="Cancelada",0,MAX(0,F50-N(L50))),"")))</f>
        <v/>
      </c>
      <c r="N50" s="23">
        <f>IF(A50="","",IF(OR(NOT(ISNUMBER(E50)),NOT(ISNUMBER(F50)),J50=""),"Incompleto",IFERROR(IF(J50="Cancelada","Cancelada",IF(AND(ISNUMBER(M50),M50&lt;=0),IF(J50="Paga","Paga","Sem saldo"),IF(E50&lt;TODAY(),"Vencida",IF(E50&lt;=TODAY()+Premissas!$B$5,"A vencer","Futura")))),"Conferir")))</f>
        <v/>
      </c>
    </row>
    <row r="51" ht="28" customHeight="1">
      <c r="A51" s="15" t="n"/>
      <c r="B51" s="16" t="n"/>
      <c r="C51" s="17" t="n"/>
      <c r="D51" s="17" t="n"/>
      <c r="E51" s="28" t="n"/>
      <c r="F51" s="19" t="n"/>
      <c r="G51" s="16" t="n"/>
      <c r="H51" s="16" t="n"/>
      <c r="I51" s="16" t="n"/>
      <c r="J51" s="16" t="n"/>
      <c r="K51" s="28" t="n"/>
      <c r="L51" s="19" t="n"/>
      <c r="M51" s="20">
        <f>IF(A51="","",IF(OR(NOT(ISNUMBER(F51)),J51=""),"",IFERROR(IF(J51="Cancelada",0,MAX(0,F51-N(L51))),"")))</f>
        <v/>
      </c>
      <c r="N51" s="21">
        <f>IF(A51="","",IF(OR(NOT(ISNUMBER(E51)),NOT(ISNUMBER(F51)),J51=""),"Incompleto",IFERROR(IF(J51="Cancelada","Cancelada",IF(AND(ISNUMBER(M51),M51&lt;=0),IF(J51="Paga","Paga","Sem saldo"),IF(E51&lt;TODAY(),"Vencida",IF(E51&lt;=TODAY()+Premissas!$B$5,"A vencer","Futura")))),"Conferir")))</f>
        <v/>
      </c>
    </row>
    <row r="52" ht="28" customHeight="1">
      <c r="A52" s="15" t="n"/>
      <c r="B52" s="16" t="n"/>
      <c r="C52" s="17" t="n"/>
      <c r="D52" s="17" t="n"/>
      <c r="E52" s="28" t="n"/>
      <c r="F52" s="19" t="n"/>
      <c r="G52" s="16" t="n"/>
      <c r="H52" s="16" t="n"/>
      <c r="I52" s="16" t="n"/>
      <c r="J52" s="16" t="n"/>
      <c r="K52" s="28" t="n"/>
      <c r="L52" s="19" t="n"/>
      <c r="M52" s="22">
        <f>IF(A52="","",IF(OR(NOT(ISNUMBER(F52)),J52=""),"",IFERROR(IF(J52="Cancelada",0,MAX(0,F52-N(L52))),"")))</f>
        <v/>
      </c>
      <c r="N52" s="23">
        <f>IF(A52="","",IF(OR(NOT(ISNUMBER(E52)),NOT(ISNUMBER(F52)),J52=""),"Incompleto",IFERROR(IF(J52="Cancelada","Cancelada",IF(AND(ISNUMBER(M52),M52&lt;=0),IF(J52="Paga","Paga","Sem saldo"),IF(E52&lt;TODAY(),"Vencida",IF(E52&lt;=TODAY()+Premissas!$B$5,"A vencer","Futura")))),"Conferir")))</f>
        <v/>
      </c>
    </row>
    <row r="53" ht="28" customHeight="1">
      <c r="A53" s="15" t="n"/>
      <c r="B53" s="16" t="n"/>
      <c r="C53" s="17" t="n"/>
      <c r="D53" s="17" t="n"/>
      <c r="E53" s="28" t="n"/>
      <c r="F53" s="19" t="n"/>
      <c r="G53" s="16" t="n"/>
      <c r="H53" s="16" t="n"/>
      <c r="I53" s="16" t="n"/>
      <c r="J53" s="16" t="n"/>
      <c r="K53" s="28" t="n"/>
      <c r="L53" s="19" t="n"/>
      <c r="M53" s="20">
        <f>IF(A53="","",IF(OR(NOT(ISNUMBER(F53)),J53=""),"",IFERROR(IF(J53="Cancelada",0,MAX(0,F53-N(L53))),"")))</f>
        <v/>
      </c>
      <c r="N53" s="21">
        <f>IF(A53="","",IF(OR(NOT(ISNUMBER(E53)),NOT(ISNUMBER(F53)),J53=""),"Incompleto",IFERROR(IF(J53="Cancelada","Cancelada",IF(AND(ISNUMBER(M53),M53&lt;=0),IF(J53="Paga","Paga","Sem saldo"),IF(E53&lt;TODAY(),"Vencida",IF(E53&lt;=TODAY()+Premissas!$B$5,"A vencer","Futura")))),"Conferir")))</f>
        <v/>
      </c>
    </row>
    <row r="54" ht="28" customHeight="1">
      <c r="A54" s="15" t="n"/>
      <c r="B54" s="16" t="n"/>
      <c r="C54" s="17" t="n"/>
      <c r="D54" s="17" t="n"/>
      <c r="E54" s="28" t="n"/>
      <c r="F54" s="19" t="n"/>
      <c r="G54" s="16" t="n"/>
      <c r="H54" s="16" t="n"/>
      <c r="I54" s="16" t="n"/>
      <c r="J54" s="16" t="n"/>
      <c r="K54" s="28" t="n"/>
      <c r="L54" s="19" t="n"/>
      <c r="M54" s="22">
        <f>IF(A54="","",IF(OR(NOT(ISNUMBER(F54)),J54=""),"",IFERROR(IF(J54="Cancelada",0,MAX(0,F54-N(L54))),"")))</f>
        <v/>
      </c>
      <c r="N54" s="23">
        <f>IF(A54="","",IF(OR(NOT(ISNUMBER(E54)),NOT(ISNUMBER(F54)),J54=""),"Incompleto",IFERROR(IF(J54="Cancelada","Cancelada",IF(AND(ISNUMBER(M54),M54&lt;=0),IF(J54="Paga","Paga","Sem saldo"),IF(E54&lt;TODAY(),"Vencida",IF(E54&lt;=TODAY()+Premissas!$B$5,"A vencer","Futura")))),"Conferir")))</f>
        <v/>
      </c>
    </row>
    <row r="55" ht="28" customHeight="1">
      <c r="A55" s="15" t="n"/>
      <c r="B55" s="16" t="n"/>
      <c r="C55" s="17" t="n"/>
      <c r="D55" s="17" t="n"/>
      <c r="E55" s="28" t="n"/>
      <c r="F55" s="19" t="n"/>
      <c r="G55" s="16" t="n"/>
      <c r="H55" s="16" t="n"/>
      <c r="I55" s="16" t="n"/>
      <c r="J55" s="16" t="n"/>
      <c r="K55" s="28" t="n"/>
      <c r="L55" s="19" t="n"/>
      <c r="M55" s="20">
        <f>IF(A55="","",IF(OR(NOT(ISNUMBER(F55)),J55=""),"",IFERROR(IF(J55="Cancelada",0,MAX(0,F55-N(L55))),"")))</f>
        <v/>
      </c>
      <c r="N55" s="21">
        <f>IF(A55="","",IF(OR(NOT(ISNUMBER(E55)),NOT(ISNUMBER(F55)),J55=""),"Incompleto",IFERROR(IF(J55="Cancelada","Cancelada",IF(AND(ISNUMBER(M55),M55&lt;=0),IF(J55="Paga","Paga","Sem saldo"),IF(E55&lt;TODAY(),"Vencida",IF(E55&lt;=TODAY()+Premissas!$B$5,"A vencer","Futura")))),"Conferir")))</f>
        <v/>
      </c>
    </row>
    <row r="56" ht="28" customHeight="1">
      <c r="A56" s="15" t="n"/>
      <c r="B56" s="16" t="n"/>
      <c r="C56" s="17" t="n"/>
      <c r="D56" s="17" t="n"/>
      <c r="E56" s="28" t="n"/>
      <c r="F56" s="19" t="n"/>
      <c r="G56" s="16" t="n"/>
      <c r="H56" s="16" t="n"/>
      <c r="I56" s="16" t="n"/>
      <c r="J56" s="16" t="n"/>
      <c r="K56" s="28" t="n"/>
      <c r="L56" s="19" t="n"/>
      <c r="M56" s="22">
        <f>IF(A56="","",IF(OR(NOT(ISNUMBER(F56)),J56=""),"",IFERROR(IF(J56="Cancelada",0,MAX(0,F56-N(L56))),"")))</f>
        <v/>
      </c>
      <c r="N56" s="23">
        <f>IF(A56="","",IF(OR(NOT(ISNUMBER(E56)),NOT(ISNUMBER(F56)),J56=""),"Incompleto",IFERROR(IF(J56="Cancelada","Cancelada",IF(AND(ISNUMBER(M56),M56&lt;=0),IF(J56="Paga","Paga","Sem saldo"),IF(E56&lt;TODAY(),"Vencida",IF(E56&lt;=TODAY()+Premissas!$B$5,"A vencer","Futura")))),"Conferir")))</f>
        <v/>
      </c>
    </row>
    <row r="57" ht="28" customHeight="1">
      <c r="A57" s="15" t="n"/>
      <c r="B57" s="16" t="n"/>
      <c r="C57" s="17" t="n"/>
      <c r="D57" s="17" t="n"/>
      <c r="E57" s="28" t="n"/>
      <c r="F57" s="19" t="n"/>
      <c r="G57" s="16" t="n"/>
      <c r="H57" s="16" t="n"/>
      <c r="I57" s="16" t="n"/>
      <c r="J57" s="16" t="n"/>
      <c r="K57" s="28" t="n"/>
      <c r="L57" s="19" t="n"/>
      <c r="M57" s="20">
        <f>IF(A57="","",IF(OR(NOT(ISNUMBER(F57)),J57=""),"",IFERROR(IF(J57="Cancelada",0,MAX(0,F57-N(L57))),"")))</f>
        <v/>
      </c>
      <c r="N57" s="21">
        <f>IF(A57="","",IF(OR(NOT(ISNUMBER(E57)),NOT(ISNUMBER(F57)),J57=""),"Incompleto",IFERROR(IF(J57="Cancelada","Cancelada",IF(AND(ISNUMBER(M57),M57&lt;=0),IF(J57="Paga","Paga","Sem saldo"),IF(E57&lt;TODAY(),"Vencida",IF(E57&lt;=TODAY()+Premissas!$B$5,"A vencer","Futura")))),"Conferir")))</f>
        <v/>
      </c>
    </row>
    <row r="58" ht="28" customHeight="1">
      <c r="A58" s="15" t="n"/>
      <c r="B58" s="16" t="n"/>
      <c r="C58" s="17" t="n"/>
      <c r="D58" s="17" t="n"/>
      <c r="E58" s="28" t="n"/>
      <c r="F58" s="19" t="n"/>
      <c r="G58" s="16" t="n"/>
      <c r="H58" s="16" t="n"/>
      <c r="I58" s="16" t="n"/>
      <c r="J58" s="16" t="n"/>
      <c r="K58" s="28" t="n"/>
      <c r="L58" s="19" t="n"/>
      <c r="M58" s="22">
        <f>IF(A58="","",IF(OR(NOT(ISNUMBER(F58)),J58=""),"",IFERROR(IF(J58="Cancelada",0,MAX(0,F58-N(L58))),"")))</f>
        <v/>
      </c>
      <c r="N58" s="23">
        <f>IF(A58="","",IF(OR(NOT(ISNUMBER(E58)),NOT(ISNUMBER(F58)),J58=""),"Incompleto",IFERROR(IF(J58="Cancelada","Cancelada",IF(AND(ISNUMBER(M58),M58&lt;=0),IF(J58="Paga","Paga","Sem saldo"),IF(E58&lt;TODAY(),"Vencida",IF(E58&lt;=TODAY()+Premissas!$B$5,"A vencer","Futura")))),"Conferir")))</f>
        <v/>
      </c>
    </row>
    <row r="59" ht="28" customHeight="1">
      <c r="A59" s="15" t="n"/>
      <c r="B59" s="16" t="n"/>
      <c r="C59" s="17" t="n"/>
      <c r="D59" s="17" t="n"/>
      <c r="E59" s="28" t="n"/>
      <c r="F59" s="19" t="n"/>
      <c r="G59" s="16" t="n"/>
      <c r="H59" s="16" t="n"/>
      <c r="I59" s="16" t="n"/>
      <c r="J59" s="16" t="n"/>
      <c r="K59" s="28" t="n"/>
      <c r="L59" s="19" t="n"/>
      <c r="M59" s="20">
        <f>IF(A59="","",IF(OR(NOT(ISNUMBER(F59)),J59=""),"",IFERROR(IF(J59="Cancelada",0,MAX(0,F59-N(L59))),"")))</f>
        <v/>
      </c>
      <c r="N59" s="21">
        <f>IF(A59="","",IF(OR(NOT(ISNUMBER(E59)),NOT(ISNUMBER(F59)),J59=""),"Incompleto",IFERROR(IF(J59="Cancelada","Cancelada",IF(AND(ISNUMBER(M59),M59&lt;=0),IF(J59="Paga","Paga","Sem saldo"),IF(E59&lt;TODAY(),"Vencida",IF(E59&lt;=TODAY()+Premissas!$B$5,"A vencer","Futura")))),"Conferir")))</f>
        <v/>
      </c>
    </row>
    <row r="60" ht="28" customHeight="1">
      <c r="A60" s="15" t="n"/>
      <c r="B60" s="16" t="n"/>
      <c r="C60" s="17" t="n"/>
      <c r="D60" s="17" t="n"/>
      <c r="E60" s="28" t="n"/>
      <c r="F60" s="19" t="n"/>
      <c r="G60" s="16" t="n"/>
      <c r="H60" s="16" t="n"/>
      <c r="I60" s="16" t="n"/>
      <c r="J60" s="16" t="n"/>
      <c r="K60" s="28" t="n"/>
      <c r="L60" s="19" t="n"/>
      <c r="M60" s="22">
        <f>IF(A60="","",IF(OR(NOT(ISNUMBER(F60)),J60=""),"",IFERROR(IF(J60="Cancelada",0,MAX(0,F60-N(L60))),"")))</f>
        <v/>
      </c>
      <c r="N60" s="23">
        <f>IF(A60="","",IF(OR(NOT(ISNUMBER(E60)),NOT(ISNUMBER(F60)),J60=""),"Incompleto",IFERROR(IF(J60="Cancelada","Cancelada",IF(AND(ISNUMBER(M60),M60&lt;=0),IF(J60="Paga","Paga","Sem saldo"),IF(E60&lt;TODAY(),"Vencida",IF(E60&lt;=TODAY()+Premissas!$B$5,"A vencer","Futura")))),"Conferir")))</f>
        <v/>
      </c>
    </row>
    <row r="61" ht="28" customHeight="1">
      <c r="A61" s="15" t="n"/>
      <c r="B61" s="16" t="n"/>
      <c r="C61" s="17" t="n"/>
      <c r="D61" s="17" t="n"/>
      <c r="E61" s="28" t="n"/>
      <c r="F61" s="19" t="n"/>
      <c r="G61" s="16" t="n"/>
      <c r="H61" s="16" t="n"/>
      <c r="I61" s="16" t="n"/>
      <c r="J61" s="16" t="n"/>
      <c r="K61" s="28" t="n"/>
      <c r="L61" s="19" t="n"/>
      <c r="M61" s="20">
        <f>IF(A61="","",IF(OR(NOT(ISNUMBER(F61)),J61=""),"",IFERROR(IF(J61="Cancelada",0,MAX(0,F61-N(L61))),"")))</f>
        <v/>
      </c>
      <c r="N61" s="21">
        <f>IF(A61="","",IF(OR(NOT(ISNUMBER(E61)),NOT(ISNUMBER(F61)),J61=""),"Incompleto",IFERROR(IF(J61="Cancelada","Cancelada",IF(AND(ISNUMBER(M61),M61&lt;=0),IF(J61="Paga","Paga","Sem saldo"),IF(E61&lt;TODAY(),"Vencida",IF(E61&lt;=TODAY()+Premissas!$B$5,"A vencer","Futura")))),"Conferir")))</f>
        <v/>
      </c>
    </row>
    <row r="62" ht="28" customHeight="1">
      <c r="A62" s="15" t="n"/>
      <c r="B62" s="16" t="n"/>
      <c r="C62" s="17" t="n"/>
      <c r="D62" s="17" t="n"/>
      <c r="E62" s="28" t="n"/>
      <c r="F62" s="19" t="n"/>
      <c r="G62" s="16" t="n"/>
      <c r="H62" s="16" t="n"/>
      <c r="I62" s="16" t="n"/>
      <c r="J62" s="16" t="n"/>
      <c r="K62" s="28" t="n"/>
      <c r="L62" s="19" t="n"/>
      <c r="M62" s="22">
        <f>IF(A62="","",IF(OR(NOT(ISNUMBER(F62)),J62=""),"",IFERROR(IF(J62="Cancelada",0,MAX(0,F62-N(L62))),"")))</f>
        <v/>
      </c>
      <c r="N62" s="23">
        <f>IF(A62="","",IF(OR(NOT(ISNUMBER(E62)),NOT(ISNUMBER(F62)),J62=""),"Incompleto",IFERROR(IF(J62="Cancelada","Cancelada",IF(AND(ISNUMBER(M62),M62&lt;=0),IF(J62="Paga","Paga","Sem saldo"),IF(E62&lt;TODAY(),"Vencida",IF(E62&lt;=TODAY()+Premissas!$B$5,"A vencer","Futura")))),"Conferir")))</f>
        <v/>
      </c>
    </row>
    <row r="63" ht="28" customHeight="1">
      <c r="A63" s="15" t="n"/>
      <c r="B63" s="16" t="n"/>
      <c r="C63" s="17" t="n"/>
      <c r="D63" s="17" t="n"/>
      <c r="E63" s="28" t="n"/>
      <c r="F63" s="19" t="n"/>
      <c r="G63" s="16" t="n"/>
      <c r="H63" s="16" t="n"/>
      <c r="I63" s="16" t="n"/>
      <c r="J63" s="16" t="n"/>
      <c r="K63" s="28" t="n"/>
      <c r="L63" s="19" t="n"/>
      <c r="M63" s="20">
        <f>IF(A63="","",IF(OR(NOT(ISNUMBER(F63)),J63=""),"",IFERROR(IF(J63="Cancelada",0,MAX(0,F63-N(L63))),"")))</f>
        <v/>
      </c>
      <c r="N63" s="21">
        <f>IF(A63="","",IF(OR(NOT(ISNUMBER(E63)),NOT(ISNUMBER(F63)),J63=""),"Incompleto",IFERROR(IF(J63="Cancelada","Cancelada",IF(AND(ISNUMBER(M63),M63&lt;=0),IF(J63="Paga","Paga","Sem saldo"),IF(E63&lt;TODAY(),"Vencida",IF(E63&lt;=TODAY()+Premissas!$B$5,"A vencer","Futura")))),"Conferir")))</f>
        <v/>
      </c>
    </row>
    <row r="64" ht="28" customHeight="1">
      <c r="A64" s="15" t="n"/>
      <c r="B64" s="16" t="n"/>
      <c r="C64" s="17" t="n"/>
      <c r="D64" s="17" t="n"/>
      <c r="E64" s="28" t="n"/>
      <c r="F64" s="19" t="n"/>
      <c r="G64" s="16" t="n"/>
      <c r="H64" s="16" t="n"/>
      <c r="I64" s="16" t="n"/>
      <c r="J64" s="16" t="n"/>
      <c r="K64" s="28" t="n"/>
      <c r="L64" s="19" t="n"/>
      <c r="M64" s="22">
        <f>IF(A64="","",IF(OR(NOT(ISNUMBER(F64)),J64=""),"",IFERROR(IF(J64="Cancelada",0,MAX(0,F64-N(L64))),"")))</f>
        <v/>
      </c>
      <c r="N64" s="23">
        <f>IF(A64="","",IF(OR(NOT(ISNUMBER(E64)),NOT(ISNUMBER(F64)),J64=""),"Incompleto",IFERROR(IF(J64="Cancelada","Cancelada",IF(AND(ISNUMBER(M64),M64&lt;=0),IF(J64="Paga","Paga","Sem saldo"),IF(E64&lt;TODAY(),"Vencida",IF(E64&lt;=TODAY()+Premissas!$B$5,"A vencer","Futura")))),"Conferir")))</f>
        <v/>
      </c>
    </row>
    <row r="65" ht="28" customHeight="1">
      <c r="A65" s="15" t="n"/>
      <c r="B65" s="16" t="n"/>
      <c r="C65" s="17" t="n"/>
      <c r="D65" s="17" t="n"/>
      <c r="E65" s="28" t="n"/>
      <c r="F65" s="19" t="n"/>
      <c r="G65" s="16" t="n"/>
      <c r="H65" s="16" t="n"/>
      <c r="I65" s="16" t="n"/>
      <c r="J65" s="16" t="n"/>
      <c r="K65" s="28" t="n"/>
      <c r="L65" s="19" t="n"/>
      <c r="M65" s="20">
        <f>IF(A65="","",IF(OR(NOT(ISNUMBER(F65)),J65=""),"",IFERROR(IF(J65="Cancelada",0,MAX(0,F65-N(L65))),"")))</f>
        <v/>
      </c>
      <c r="N65" s="21">
        <f>IF(A65="","",IF(OR(NOT(ISNUMBER(E65)),NOT(ISNUMBER(F65)),J65=""),"Incompleto",IFERROR(IF(J65="Cancelada","Cancelada",IF(AND(ISNUMBER(M65),M65&lt;=0),IF(J65="Paga","Paga","Sem saldo"),IF(E65&lt;TODAY(),"Vencida",IF(E65&lt;=TODAY()+Premissas!$B$5,"A vencer","Futura")))),"Conferir")))</f>
        <v/>
      </c>
    </row>
    <row r="66" ht="28" customHeight="1">
      <c r="A66" s="15" t="n"/>
      <c r="B66" s="16" t="n"/>
      <c r="C66" s="17" t="n"/>
      <c r="D66" s="17" t="n"/>
      <c r="E66" s="28" t="n"/>
      <c r="F66" s="19" t="n"/>
      <c r="G66" s="16" t="n"/>
      <c r="H66" s="16" t="n"/>
      <c r="I66" s="16" t="n"/>
      <c r="J66" s="16" t="n"/>
      <c r="K66" s="28" t="n"/>
      <c r="L66" s="19" t="n"/>
      <c r="M66" s="22">
        <f>IF(A66="","",IF(OR(NOT(ISNUMBER(F66)),J66=""),"",IFERROR(IF(J66="Cancelada",0,MAX(0,F66-N(L66))),"")))</f>
        <v/>
      </c>
      <c r="N66" s="23">
        <f>IF(A66="","",IF(OR(NOT(ISNUMBER(E66)),NOT(ISNUMBER(F66)),J66=""),"Incompleto",IFERROR(IF(J66="Cancelada","Cancelada",IF(AND(ISNUMBER(M66),M66&lt;=0),IF(J66="Paga","Paga","Sem saldo"),IF(E66&lt;TODAY(),"Vencida",IF(E66&lt;=TODAY()+Premissas!$B$5,"A vencer","Futura")))),"Conferir")))</f>
        <v/>
      </c>
    </row>
    <row r="67" ht="28" customHeight="1">
      <c r="A67" s="15" t="n"/>
      <c r="B67" s="16" t="n"/>
      <c r="C67" s="17" t="n"/>
      <c r="D67" s="17" t="n"/>
      <c r="E67" s="28" t="n"/>
      <c r="F67" s="19" t="n"/>
      <c r="G67" s="16" t="n"/>
      <c r="H67" s="16" t="n"/>
      <c r="I67" s="16" t="n"/>
      <c r="J67" s="16" t="n"/>
      <c r="K67" s="28" t="n"/>
      <c r="L67" s="19" t="n"/>
      <c r="M67" s="20">
        <f>IF(A67="","",IF(OR(NOT(ISNUMBER(F67)),J67=""),"",IFERROR(IF(J67="Cancelada",0,MAX(0,F67-N(L67))),"")))</f>
        <v/>
      </c>
      <c r="N67" s="21">
        <f>IF(A67="","",IF(OR(NOT(ISNUMBER(E67)),NOT(ISNUMBER(F67)),J67=""),"Incompleto",IFERROR(IF(J67="Cancelada","Cancelada",IF(AND(ISNUMBER(M67),M67&lt;=0),IF(J67="Paga","Paga","Sem saldo"),IF(E67&lt;TODAY(),"Vencida",IF(E67&lt;=TODAY()+Premissas!$B$5,"A vencer","Futura")))),"Conferir")))</f>
        <v/>
      </c>
    </row>
    <row r="68" ht="28" customHeight="1">
      <c r="A68" s="15" t="n"/>
      <c r="B68" s="16" t="n"/>
      <c r="C68" s="17" t="n"/>
      <c r="D68" s="17" t="n"/>
      <c r="E68" s="28" t="n"/>
      <c r="F68" s="19" t="n"/>
      <c r="G68" s="16" t="n"/>
      <c r="H68" s="16" t="n"/>
      <c r="I68" s="16" t="n"/>
      <c r="J68" s="16" t="n"/>
      <c r="K68" s="28" t="n"/>
      <c r="L68" s="19" t="n"/>
      <c r="M68" s="22">
        <f>IF(A68="","",IF(OR(NOT(ISNUMBER(F68)),J68=""),"",IFERROR(IF(J68="Cancelada",0,MAX(0,F68-N(L68))),"")))</f>
        <v/>
      </c>
      <c r="N68" s="23">
        <f>IF(A68="","",IF(OR(NOT(ISNUMBER(E68)),NOT(ISNUMBER(F68)),J68=""),"Incompleto",IFERROR(IF(J68="Cancelada","Cancelada",IF(AND(ISNUMBER(M68),M68&lt;=0),IF(J68="Paga","Paga","Sem saldo"),IF(E68&lt;TODAY(),"Vencida",IF(E68&lt;=TODAY()+Premissas!$B$5,"A vencer","Futura")))),"Conferir")))</f>
        <v/>
      </c>
    </row>
    <row r="69" ht="28" customHeight="1">
      <c r="A69" s="15" t="n"/>
      <c r="B69" s="16" t="n"/>
      <c r="C69" s="17" t="n"/>
      <c r="D69" s="17" t="n"/>
      <c r="E69" s="28" t="n"/>
      <c r="F69" s="19" t="n"/>
      <c r="G69" s="16" t="n"/>
      <c r="H69" s="16" t="n"/>
      <c r="I69" s="16" t="n"/>
      <c r="J69" s="16" t="n"/>
      <c r="K69" s="28" t="n"/>
      <c r="L69" s="19" t="n"/>
      <c r="M69" s="20">
        <f>IF(A69="","",IF(OR(NOT(ISNUMBER(F69)),J69=""),"",IFERROR(IF(J69="Cancelada",0,MAX(0,F69-N(L69))),"")))</f>
        <v/>
      </c>
      <c r="N69" s="21">
        <f>IF(A69="","",IF(OR(NOT(ISNUMBER(E69)),NOT(ISNUMBER(F69)),J69=""),"Incompleto",IFERROR(IF(J69="Cancelada","Cancelada",IF(AND(ISNUMBER(M69),M69&lt;=0),IF(J69="Paga","Paga","Sem saldo"),IF(E69&lt;TODAY(),"Vencida",IF(E69&lt;=TODAY()+Premissas!$B$5,"A vencer","Futura")))),"Conferir")))</f>
        <v/>
      </c>
    </row>
    <row r="70" ht="28" customHeight="1">
      <c r="A70" s="15" t="n"/>
      <c r="B70" s="16" t="n"/>
      <c r="C70" s="17" t="n"/>
      <c r="D70" s="17" t="n"/>
      <c r="E70" s="28" t="n"/>
      <c r="F70" s="19" t="n"/>
      <c r="G70" s="16" t="n"/>
      <c r="H70" s="16" t="n"/>
      <c r="I70" s="16" t="n"/>
      <c r="J70" s="16" t="n"/>
      <c r="K70" s="28" t="n"/>
      <c r="L70" s="19" t="n"/>
      <c r="M70" s="22">
        <f>IF(A70="","",IF(OR(NOT(ISNUMBER(F70)),J70=""),"",IFERROR(IF(J70="Cancelada",0,MAX(0,F70-N(L70))),"")))</f>
        <v/>
      </c>
      <c r="N70" s="23">
        <f>IF(A70="","",IF(OR(NOT(ISNUMBER(E70)),NOT(ISNUMBER(F70)),J70=""),"Incompleto",IFERROR(IF(J70="Cancelada","Cancelada",IF(AND(ISNUMBER(M70),M70&lt;=0),IF(J70="Paga","Paga","Sem saldo"),IF(E70&lt;TODAY(),"Vencida",IF(E70&lt;=TODAY()+Premissas!$B$5,"A vencer","Futura")))),"Conferir")))</f>
        <v/>
      </c>
    </row>
    <row r="71" ht="28" customHeight="1">
      <c r="A71" s="15" t="n"/>
      <c r="B71" s="16" t="n"/>
      <c r="C71" s="17" t="n"/>
      <c r="D71" s="17" t="n"/>
      <c r="E71" s="28" t="n"/>
      <c r="F71" s="19" t="n"/>
      <c r="G71" s="16" t="n"/>
      <c r="H71" s="16" t="n"/>
      <c r="I71" s="16" t="n"/>
      <c r="J71" s="16" t="n"/>
      <c r="K71" s="28" t="n"/>
      <c r="L71" s="19" t="n"/>
      <c r="M71" s="20">
        <f>IF(A71="","",IF(OR(NOT(ISNUMBER(F71)),J71=""),"",IFERROR(IF(J71="Cancelada",0,MAX(0,F71-N(L71))),"")))</f>
        <v/>
      </c>
      <c r="N71" s="21">
        <f>IF(A71="","",IF(OR(NOT(ISNUMBER(E71)),NOT(ISNUMBER(F71)),J71=""),"Incompleto",IFERROR(IF(J71="Cancelada","Cancelada",IF(AND(ISNUMBER(M71),M71&lt;=0),IF(J71="Paga","Paga","Sem saldo"),IF(E71&lt;TODAY(),"Vencida",IF(E71&lt;=TODAY()+Premissas!$B$5,"A vencer","Futura")))),"Conferir")))</f>
        <v/>
      </c>
    </row>
    <row r="72" ht="28" customHeight="1">
      <c r="A72" s="15" t="n"/>
      <c r="B72" s="16" t="n"/>
      <c r="C72" s="17" t="n"/>
      <c r="D72" s="17" t="n"/>
      <c r="E72" s="28" t="n"/>
      <c r="F72" s="19" t="n"/>
      <c r="G72" s="16" t="n"/>
      <c r="H72" s="16" t="n"/>
      <c r="I72" s="16" t="n"/>
      <c r="J72" s="16" t="n"/>
      <c r="K72" s="28" t="n"/>
      <c r="L72" s="19" t="n"/>
      <c r="M72" s="22">
        <f>IF(A72="","",IF(OR(NOT(ISNUMBER(F72)),J72=""),"",IFERROR(IF(J72="Cancelada",0,MAX(0,F72-N(L72))),"")))</f>
        <v/>
      </c>
      <c r="N72" s="23">
        <f>IF(A72="","",IF(OR(NOT(ISNUMBER(E72)),NOT(ISNUMBER(F72)),J72=""),"Incompleto",IFERROR(IF(J72="Cancelada","Cancelada",IF(AND(ISNUMBER(M72),M72&lt;=0),IF(J72="Paga","Paga","Sem saldo"),IF(E72&lt;TODAY(),"Vencida",IF(E72&lt;=TODAY()+Premissas!$B$5,"A vencer","Futura")))),"Conferir")))</f>
        <v/>
      </c>
    </row>
    <row r="73" ht="28" customHeight="1">
      <c r="A73" s="15" t="n"/>
      <c r="B73" s="16" t="n"/>
      <c r="C73" s="17" t="n"/>
      <c r="D73" s="17" t="n"/>
      <c r="E73" s="28" t="n"/>
      <c r="F73" s="19" t="n"/>
      <c r="G73" s="16" t="n"/>
      <c r="H73" s="16" t="n"/>
      <c r="I73" s="16" t="n"/>
      <c r="J73" s="16" t="n"/>
      <c r="K73" s="28" t="n"/>
      <c r="L73" s="19" t="n"/>
      <c r="M73" s="20">
        <f>IF(A73="","",IF(OR(NOT(ISNUMBER(F73)),J73=""),"",IFERROR(IF(J73="Cancelada",0,MAX(0,F73-N(L73))),"")))</f>
        <v/>
      </c>
      <c r="N73" s="21">
        <f>IF(A73="","",IF(OR(NOT(ISNUMBER(E73)),NOT(ISNUMBER(F73)),J73=""),"Incompleto",IFERROR(IF(J73="Cancelada","Cancelada",IF(AND(ISNUMBER(M73),M73&lt;=0),IF(J73="Paga","Paga","Sem saldo"),IF(E73&lt;TODAY(),"Vencida",IF(E73&lt;=TODAY()+Premissas!$B$5,"A vencer","Futura")))),"Conferir")))</f>
        <v/>
      </c>
    </row>
    <row r="74" ht="28" customHeight="1">
      <c r="A74" s="15" t="n"/>
      <c r="B74" s="16" t="n"/>
      <c r="C74" s="17" t="n"/>
      <c r="D74" s="17" t="n"/>
      <c r="E74" s="28" t="n"/>
      <c r="F74" s="19" t="n"/>
      <c r="G74" s="16" t="n"/>
      <c r="H74" s="16" t="n"/>
      <c r="I74" s="16" t="n"/>
      <c r="J74" s="16" t="n"/>
      <c r="K74" s="28" t="n"/>
      <c r="L74" s="19" t="n"/>
      <c r="M74" s="22">
        <f>IF(A74="","",IF(OR(NOT(ISNUMBER(F74)),J74=""),"",IFERROR(IF(J74="Cancelada",0,MAX(0,F74-N(L74))),"")))</f>
        <v/>
      </c>
      <c r="N74" s="23">
        <f>IF(A74="","",IF(OR(NOT(ISNUMBER(E74)),NOT(ISNUMBER(F74)),J74=""),"Incompleto",IFERROR(IF(J74="Cancelada","Cancelada",IF(AND(ISNUMBER(M74),M74&lt;=0),IF(J74="Paga","Paga","Sem saldo"),IF(E74&lt;TODAY(),"Vencida",IF(E74&lt;=TODAY()+Premissas!$B$5,"A vencer","Futura")))),"Conferir")))</f>
        <v/>
      </c>
    </row>
    <row r="75" ht="28" customHeight="1">
      <c r="A75" s="15" t="n"/>
      <c r="B75" s="16" t="n"/>
      <c r="C75" s="17" t="n"/>
      <c r="D75" s="17" t="n"/>
      <c r="E75" s="28" t="n"/>
      <c r="F75" s="19" t="n"/>
      <c r="G75" s="16" t="n"/>
      <c r="H75" s="16" t="n"/>
      <c r="I75" s="16" t="n"/>
      <c r="J75" s="16" t="n"/>
      <c r="K75" s="28" t="n"/>
      <c r="L75" s="19" t="n"/>
      <c r="M75" s="20">
        <f>IF(A75="","",IF(OR(NOT(ISNUMBER(F75)),J75=""),"",IFERROR(IF(J75="Cancelada",0,MAX(0,F75-N(L75))),"")))</f>
        <v/>
      </c>
      <c r="N75" s="21">
        <f>IF(A75="","",IF(OR(NOT(ISNUMBER(E75)),NOT(ISNUMBER(F75)),J75=""),"Incompleto",IFERROR(IF(J75="Cancelada","Cancelada",IF(AND(ISNUMBER(M75),M75&lt;=0),IF(J75="Paga","Paga","Sem saldo"),IF(E75&lt;TODAY(),"Vencida",IF(E75&lt;=TODAY()+Premissas!$B$5,"A vencer","Futura")))),"Conferir")))</f>
        <v/>
      </c>
    </row>
    <row r="76" ht="28" customHeight="1">
      <c r="A76" s="15" t="n"/>
      <c r="B76" s="16" t="n"/>
      <c r="C76" s="17" t="n"/>
      <c r="D76" s="17" t="n"/>
      <c r="E76" s="28" t="n"/>
      <c r="F76" s="19" t="n"/>
      <c r="G76" s="16" t="n"/>
      <c r="H76" s="16" t="n"/>
      <c r="I76" s="16" t="n"/>
      <c r="J76" s="16" t="n"/>
      <c r="K76" s="28" t="n"/>
      <c r="L76" s="19" t="n"/>
      <c r="M76" s="22">
        <f>IF(A76="","",IF(OR(NOT(ISNUMBER(F76)),J76=""),"",IFERROR(IF(J76="Cancelada",0,MAX(0,F76-N(L76))),"")))</f>
        <v/>
      </c>
      <c r="N76" s="23">
        <f>IF(A76="","",IF(OR(NOT(ISNUMBER(E76)),NOT(ISNUMBER(F76)),J76=""),"Incompleto",IFERROR(IF(J76="Cancelada","Cancelada",IF(AND(ISNUMBER(M76),M76&lt;=0),IF(J76="Paga","Paga","Sem saldo"),IF(E76&lt;TODAY(),"Vencida",IF(E76&lt;=TODAY()+Premissas!$B$5,"A vencer","Futura")))),"Conferir")))</f>
        <v/>
      </c>
    </row>
    <row r="77" ht="28" customHeight="1">
      <c r="A77" s="15" t="n"/>
      <c r="B77" s="16" t="n"/>
      <c r="C77" s="17" t="n"/>
      <c r="D77" s="17" t="n"/>
      <c r="E77" s="28" t="n"/>
      <c r="F77" s="19" t="n"/>
      <c r="G77" s="16" t="n"/>
      <c r="H77" s="16" t="n"/>
      <c r="I77" s="16" t="n"/>
      <c r="J77" s="16" t="n"/>
      <c r="K77" s="28" t="n"/>
      <c r="L77" s="19" t="n"/>
      <c r="M77" s="20">
        <f>IF(A77="","",IF(OR(NOT(ISNUMBER(F77)),J77=""),"",IFERROR(IF(J77="Cancelada",0,MAX(0,F77-N(L77))),"")))</f>
        <v/>
      </c>
      <c r="N77" s="21">
        <f>IF(A77="","",IF(OR(NOT(ISNUMBER(E77)),NOT(ISNUMBER(F77)),J77=""),"Incompleto",IFERROR(IF(J77="Cancelada","Cancelada",IF(AND(ISNUMBER(M77),M77&lt;=0),IF(J77="Paga","Paga","Sem saldo"),IF(E77&lt;TODAY(),"Vencida",IF(E77&lt;=TODAY()+Premissas!$B$5,"A vencer","Futura")))),"Conferir")))</f>
        <v/>
      </c>
    </row>
    <row r="78" ht="28" customHeight="1">
      <c r="A78" s="15" t="n"/>
      <c r="B78" s="16" t="n"/>
      <c r="C78" s="17" t="n"/>
      <c r="D78" s="17" t="n"/>
      <c r="E78" s="28" t="n"/>
      <c r="F78" s="19" t="n"/>
      <c r="G78" s="16" t="n"/>
      <c r="H78" s="16" t="n"/>
      <c r="I78" s="16" t="n"/>
      <c r="J78" s="16" t="n"/>
      <c r="K78" s="28" t="n"/>
      <c r="L78" s="19" t="n"/>
      <c r="M78" s="22">
        <f>IF(A78="","",IF(OR(NOT(ISNUMBER(F78)),J78=""),"",IFERROR(IF(J78="Cancelada",0,MAX(0,F78-N(L78))),"")))</f>
        <v/>
      </c>
      <c r="N78" s="23">
        <f>IF(A78="","",IF(OR(NOT(ISNUMBER(E78)),NOT(ISNUMBER(F78)),J78=""),"Incompleto",IFERROR(IF(J78="Cancelada","Cancelada",IF(AND(ISNUMBER(M78),M78&lt;=0),IF(J78="Paga","Paga","Sem saldo"),IF(E78&lt;TODAY(),"Vencida",IF(E78&lt;=TODAY()+Premissas!$B$5,"A vencer","Futura")))),"Conferir")))</f>
        <v/>
      </c>
    </row>
    <row r="79" ht="28" customHeight="1">
      <c r="A79" s="15" t="n"/>
      <c r="B79" s="16" t="n"/>
      <c r="C79" s="17" t="n"/>
      <c r="D79" s="17" t="n"/>
      <c r="E79" s="28" t="n"/>
      <c r="F79" s="19" t="n"/>
      <c r="G79" s="16" t="n"/>
      <c r="H79" s="16" t="n"/>
      <c r="I79" s="16" t="n"/>
      <c r="J79" s="16" t="n"/>
      <c r="K79" s="28" t="n"/>
      <c r="L79" s="19" t="n"/>
      <c r="M79" s="20">
        <f>IF(A79="","",IF(OR(NOT(ISNUMBER(F79)),J79=""),"",IFERROR(IF(J79="Cancelada",0,MAX(0,F79-N(L79))),"")))</f>
        <v/>
      </c>
      <c r="N79" s="21">
        <f>IF(A79="","",IF(OR(NOT(ISNUMBER(E79)),NOT(ISNUMBER(F79)),J79=""),"Incompleto",IFERROR(IF(J79="Cancelada","Cancelada",IF(AND(ISNUMBER(M79),M79&lt;=0),IF(J79="Paga","Paga","Sem saldo"),IF(E79&lt;TODAY(),"Vencida",IF(E79&lt;=TODAY()+Premissas!$B$5,"A vencer","Futura")))),"Conferir")))</f>
        <v/>
      </c>
    </row>
    <row r="80" ht="28" customHeight="1">
      <c r="A80" s="15" t="n"/>
      <c r="B80" s="16" t="n"/>
      <c r="C80" s="17" t="n"/>
      <c r="D80" s="17" t="n"/>
      <c r="E80" s="28" t="n"/>
      <c r="F80" s="19" t="n"/>
      <c r="G80" s="16" t="n"/>
      <c r="H80" s="16" t="n"/>
      <c r="I80" s="16" t="n"/>
      <c r="J80" s="16" t="n"/>
      <c r="K80" s="28" t="n"/>
      <c r="L80" s="19" t="n"/>
      <c r="M80" s="22">
        <f>IF(A80="","",IF(OR(NOT(ISNUMBER(F80)),J80=""),"",IFERROR(IF(J80="Cancelada",0,MAX(0,F80-N(L80))),"")))</f>
        <v/>
      </c>
      <c r="N80" s="23">
        <f>IF(A80="","",IF(OR(NOT(ISNUMBER(E80)),NOT(ISNUMBER(F80)),J80=""),"Incompleto",IFERROR(IF(J80="Cancelada","Cancelada",IF(AND(ISNUMBER(M80),M80&lt;=0),IF(J80="Paga","Paga","Sem saldo"),IF(E80&lt;TODAY(),"Vencida",IF(E80&lt;=TODAY()+Premissas!$B$5,"A vencer","Futura")))),"Conferir")))</f>
        <v/>
      </c>
    </row>
    <row r="81" ht="28" customHeight="1">
      <c r="A81" s="15" t="n"/>
      <c r="B81" s="16" t="n"/>
      <c r="C81" s="17" t="n"/>
      <c r="D81" s="17" t="n"/>
      <c r="E81" s="28" t="n"/>
      <c r="F81" s="19" t="n"/>
      <c r="G81" s="16" t="n"/>
      <c r="H81" s="16" t="n"/>
      <c r="I81" s="16" t="n"/>
      <c r="J81" s="16" t="n"/>
      <c r="K81" s="28" t="n"/>
      <c r="L81" s="19" t="n"/>
      <c r="M81" s="20">
        <f>IF(A81="","",IF(OR(NOT(ISNUMBER(F81)),J81=""),"",IFERROR(IF(J81="Cancelada",0,MAX(0,F81-N(L81))),"")))</f>
        <v/>
      </c>
      <c r="N81" s="21">
        <f>IF(A81="","",IF(OR(NOT(ISNUMBER(E81)),NOT(ISNUMBER(F81)),J81=""),"Incompleto",IFERROR(IF(J81="Cancelada","Cancelada",IF(AND(ISNUMBER(M81),M81&lt;=0),IF(J81="Paga","Paga","Sem saldo"),IF(E81&lt;TODAY(),"Vencida",IF(E81&lt;=TODAY()+Premissas!$B$5,"A vencer","Futura")))),"Conferir")))</f>
        <v/>
      </c>
    </row>
    <row r="82" ht="28" customHeight="1">
      <c r="A82" s="15" t="n"/>
      <c r="B82" s="16" t="n"/>
      <c r="C82" s="17" t="n"/>
      <c r="D82" s="17" t="n"/>
      <c r="E82" s="28" t="n"/>
      <c r="F82" s="19" t="n"/>
      <c r="G82" s="16" t="n"/>
      <c r="H82" s="16" t="n"/>
      <c r="I82" s="16" t="n"/>
      <c r="J82" s="16" t="n"/>
      <c r="K82" s="28" t="n"/>
      <c r="L82" s="19" t="n"/>
      <c r="M82" s="22">
        <f>IF(A82="","",IF(OR(NOT(ISNUMBER(F82)),J82=""),"",IFERROR(IF(J82="Cancelada",0,MAX(0,F82-N(L82))),"")))</f>
        <v/>
      </c>
      <c r="N82" s="23">
        <f>IF(A82="","",IF(OR(NOT(ISNUMBER(E82)),NOT(ISNUMBER(F82)),J82=""),"Incompleto",IFERROR(IF(J82="Cancelada","Cancelada",IF(AND(ISNUMBER(M82),M82&lt;=0),IF(J82="Paga","Paga","Sem saldo"),IF(E82&lt;TODAY(),"Vencida",IF(E82&lt;=TODAY()+Premissas!$B$5,"A vencer","Futura")))),"Conferir")))</f>
        <v/>
      </c>
    </row>
    <row r="83" ht="28" customHeight="1">
      <c r="A83" s="15" t="n"/>
      <c r="B83" s="16" t="n"/>
      <c r="C83" s="17" t="n"/>
      <c r="D83" s="17" t="n"/>
      <c r="E83" s="28" t="n"/>
      <c r="F83" s="19" t="n"/>
      <c r="G83" s="16" t="n"/>
      <c r="H83" s="16" t="n"/>
      <c r="I83" s="16" t="n"/>
      <c r="J83" s="16" t="n"/>
      <c r="K83" s="28" t="n"/>
      <c r="L83" s="19" t="n"/>
      <c r="M83" s="20">
        <f>IF(A83="","",IF(OR(NOT(ISNUMBER(F83)),J83=""),"",IFERROR(IF(J83="Cancelada",0,MAX(0,F83-N(L83))),"")))</f>
        <v/>
      </c>
      <c r="N83" s="21">
        <f>IF(A83="","",IF(OR(NOT(ISNUMBER(E83)),NOT(ISNUMBER(F83)),J83=""),"Incompleto",IFERROR(IF(J83="Cancelada","Cancelada",IF(AND(ISNUMBER(M83),M83&lt;=0),IF(J83="Paga","Paga","Sem saldo"),IF(E83&lt;TODAY(),"Vencida",IF(E83&lt;=TODAY()+Premissas!$B$5,"A vencer","Futura")))),"Conferir")))</f>
        <v/>
      </c>
    </row>
    <row r="84" ht="28" customHeight="1">
      <c r="A84" s="15" t="n"/>
      <c r="B84" s="16" t="n"/>
      <c r="C84" s="17" t="n"/>
      <c r="D84" s="17" t="n"/>
      <c r="E84" s="28" t="n"/>
      <c r="F84" s="19" t="n"/>
      <c r="G84" s="16" t="n"/>
      <c r="H84" s="16" t="n"/>
      <c r="I84" s="16" t="n"/>
      <c r="J84" s="16" t="n"/>
      <c r="K84" s="28" t="n"/>
      <c r="L84" s="19" t="n"/>
      <c r="M84" s="22">
        <f>IF(A84="","",IF(OR(NOT(ISNUMBER(F84)),J84=""),"",IFERROR(IF(J84="Cancelada",0,MAX(0,F84-N(L84))),"")))</f>
        <v/>
      </c>
      <c r="N84" s="23">
        <f>IF(A84="","",IF(OR(NOT(ISNUMBER(E84)),NOT(ISNUMBER(F84)),J84=""),"Incompleto",IFERROR(IF(J84="Cancelada","Cancelada",IF(AND(ISNUMBER(M84),M84&lt;=0),IF(J84="Paga","Paga","Sem saldo"),IF(E84&lt;TODAY(),"Vencida",IF(E84&lt;=TODAY()+Premissas!$B$5,"A vencer","Futura")))),"Conferir")))</f>
        <v/>
      </c>
    </row>
    <row r="85" ht="28" customHeight="1">
      <c r="A85" s="15" t="n"/>
      <c r="B85" s="16" t="n"/>
      <c r="C85" s="17" t="n"/>
      <c r="D85" s="17" t="n"/>
      <c r="E85" s="28" t="n"/>
      <c r="F85" s="19" t="n"/>
      <c r="G85" s="16" t="n"/>
      <c r="H85" s="16" t="n"/>
      <c r="I85" s="16" t="n"/>
      <c r="J85" s="16" t="n"/>
      <c r="K85" s="28" t="n"/>
      <c r="L85" s="19" t="n"/>
      <c r="M85" s="20">
        <f>IF(A85="","",IF(OR(NOT(ISNUMBER(F85)),J85=""),"",IFERROR(IF(J85="Cancelada",0,MAX(0,F85-N(L85))),"")))</f>
        <v/>
      </c>
      <c r="N85" s="21">
        <f>IF(A85="","",IF(OR(NOT(ISNUMBER(E85)),NOT(ISNUMBER(F85)),J85=""),"Incompleto",IFERROR(IF(J85="Cancelada","Cancelada",IF(AND(ISNUMBER(M85),M85&lt;=0),IF(J85="Paga","Paga","Sem saldo"),IF(E85&lt;TODAY(),"Vencida",IF(E85&lt;=TODAY()+Premissas!$B$5,"A vencer","Futura")))),"Conferir")))</f>
        <v/>
      </c>
    </row>
    <row r="86" ht="28" customHeight="1">
      <c r="A86" s="15" t="n"/>
      <c r="B86" s="16" t="n"/>
      <c r="C86" s="17" t="n"/>
      <c r="D86" s="17" t="n"/>
      <c r="E86" s="28" t="n"/>
      <c r="F86" s="19" t="n"/>
      <c r="G86" s="16" t="n"/>
      <c r="H86" s="16" t="n"/>
      <c r="I86" s="16" t="n"/>
      <c r="J86" s="16" t="n"/>
      <c r="K86" s="28" t="n"/>
      <c r="L86" s="19" t="n"/>
      <c r="M86" s="22">
        <f>IF(A86="","",IF(OR(NOT(ISNUMBER(F86)),J86=""),"",IFERROR(IF(J86="Cancelada",0,MAX(0,F86-N(L86))),"")))</f>
        <v/>
      </c>
      <c r="N86" s="23">
        <f>IF(A86="","",IF(OR(NOT(ISNUMBER(E86)),NOT(ISNUMBER(F86)),J86=""),"Incompleto",IFERROR(IF(J86="Cancelada","Cancelada",IF(AND(ISNUMBER(M86),M86&lt;=0),IF(J86="Paga","Paga","Sem saldo"),IF(E86&lt;TODAY(),"Vencida",IF(E86&lt;=TODAY()+Premissas!$B$5,"A vencer","Futura")))),"Conferir")))</f>
        <v/>
      </c>
    </row>
    <row r="87" ht="28" customHeight="1">
      <c r="A87" s="15" t="n"/>
      <c r="B87" s="16" t="n"/>
      <c r="C87" s="17" t="n"/>
      <c r="D87" s="17" t="n"/>
      <c r="E87" s="28" t="n"/>
      <c r="F87" s="19" t="n"/>
      <c r="G87" s="16" t="n"/>
      <c r="H87" s="16" t="n"/>
      <c r="I87" s="16" t="n"/>
      <c r="J87" s="16" t="n"/>
      <c r="K87" s="28" t="n"/>
      <c r="L87" s="19" t="n"/>
      <c r="M87" s="20">
        <f>IF(A87="","",IF(OR(NOT(ISNUMBER(F87)),J87=""),"",IFERROR(IF(J87="Cancelada",0,MAX(0,F87-N(L87))),"")))</f>
        <v/>
      </c>
      <c r="N87" s="21">
        <f>IF(A87="","",IF(OR(NOT(ISNUMBER(E87)),NOT(ISNUMBER(F87)),J87=""),"Incompleto",IFERROR(IF(J87="Cancelada","Cancelada",IF(AND(ISNUMBER(M87),M87&lt;=0),IF(J87="Paga","Paga","Sem saldo"),IF(E87&lt;TODAY(),"Vencida",IF(E87&lt;=TODAY()+Premissas!$B$5,"A vencer","Futura")))),"Conferir")))</f>
        <v/>
      </c>
    </row>
    <row r="88" ht="28" customHeight="1">
      <c r="A88" s="15" t="n"/>
      <c r="B88" s="16" t="n"/>
      <c r="C88" s="17" t="n"/>
      <c r="D88" s="17" t="n"/>
      <c r="E88" s="28" t="n"/>
      <c r="F88" s="19" t="n"/>
      <c r="G88" s="16" t="n"/>
      <c r="H88" s="16" t="n"/>
      <c r="I88" s="16" t="n"/>
      <c r="J88" s="16" t="n"/>
      <c r="K88" s="28" t="n"/>
      <c r="L88" s="19" t="n"/>
      <c r="M88" s="22">
        <f>IF(A88="","",IF(OR(NOT(ISNUMBER(F88)),J88=""),"",IFERROR(IF(J88="Cancelada",0,MAX(0,F88-N(L88))),"")))</f>
        <v/>
      </c>
      <c r="N88" s="23">
        <f>IF(A88="","",IF(OR(NOT(ISNUMBER(E88)),NOT(ISNUMBER(F88)),J88=""),"Incompleto",IFERROR(IF(J88="Cancelada","Cancelada",IF(AND(ISNUMBER(M88),M88&lt;=0),IF(J88="Paga","Paga","Sem saldo"),IF(E88&lt;TODAY(),"Vencida",IF(E88&lt;=TODAY()+Premissas!$B$5,"A vencer","Futura")))),"Conferir")))</f>
        <v/>
      </c>
    </row>
    <row r="89" ht="28" customHeight="1">
      <c r="A89" s="15" t="n"/>
      <c r="B89" s="16" t="n"/>
      <c r="C89" s="17" t="n"/>
      <c r="D89" s="17" t="n"/>
      <c r="E89" s="28" t="n"/>
      <c r="F89" s="19" t="n"/>
      <c r="G89" s="16" t="n"/>
      <c r="H89" s="16" t="n"/>
      <c r="I89" s="16" t="n"/>
      <c r="J89" s="16" t="n"/>
      <c r="K89" s="28" t="n"/>
      <c r="L89" s="19" t="n"/>
      <c r="M89" s="20">
        <f>IF(A89="","",IF(OR(NOT(ISNUMBER(F89)),J89=""),"",IFERROR(IF(J89="Cancelada",0,MAX(0,F89-N(L89))),"")))</f>
        <v/>
      </c>
      <c r="N89" s="21">
        <f>IF(A89="","",IF(OR(NOT(ISNUMBER(E89)),NOT(ISNUMBER(F89)),J89=""),"Incompleto",IFERROR(IF(J89="Cancelada","Cancelada",IF(AND(ISNUMBER(M89),M89&lt;=0),IF(J89="Paga","Paga","Sem saldo"),IF(E89&lt;TODAY(),"Vencida",IF(E89&lt;=TODAY()+Premissas!$B$5,"A vencer","Futura")))),"Conferir")))</f>
        <v/>
      </c>
    </row>
    <row r="90" ht="28" customHeight="1">
      <c r="A90" s="15" t="n"/>
      <c r="B90" s="16" t="n"/>
      <c r="C90" s="17" t="n"/>
      <c r="D90" s="17" t="n"/>
      <c r="E90" s="28" t="n"/>
      <c r="F90" s="19" t="n"/>
      <c r="G90" s="16" t="n"/>
      <c r="H90" s="16" t="n"/>
      <c r="I90" s="16" t="n"/>
      <c r="J90" s="16" t="n"/>
      <c r="K90" s="28" t="n"/>
      <c r="L90" s="19" t="n"/>
      <c r="M90" s="22">
        <f>IF(A90="","",IF(OR(NOT(ISNUMBER(F90)),J90=""),"",IFERROR(IF(J90="Cancelada",0,MAX(0,F90-N(L90))),"")))</f>
        <v/>
      </c>
      <c r="N90" s="23">
        <f>IF(A90="","",IF(OR(NOT(ISNUMBER(E90)),NOT(ISNUMBER(F90)),J90=""),"Incompleto",IFERROR(IF(J90="Cancelada","Cancelada",IF(AND(ISNUMBER(M90),M90&lt;=0),IF(J90="Paga","Paga","Sem saldo"),IF(E90&lt;TODAY(),"Vencida",IF(E90&lt;=TODAY()+Premissas!$B$5,"A vencer","Futura")))),"Conferir")))</f>
        <v/>
      </c>
    </row>
    <row r="91" ht="28" customHeight="1">
      <c r="A91" s="15" t="n"/>
      <c r="B91" s="16" t="n"/>
      <c r="C91" s="17" t="n"/>
      <c r="D91" s="17" t="n"/>
      <c r="E91" s="28" t="n"/>
      <c r="F91" s="19" t="n"/>
      <c r="G91" s="16" t="n"/>
      <c r="H91" s="16" t="n"/>
      <c r="I91" s="16" t="n"/>
      <c r="J91" s="16" t="n"/>
      <c r="K91" s="28" t="n"/>
      <c r="L91" s="19" t="n"/>
      <c r="M91" s="20">
        <f>IF(A91="","",IF(OR(NOT(ISNUMBER(F91)),J91=""),"",IFERROR(IF(J91="Cancelada",0,MAX(0,F91-N(L91))),"")))</f>
        <v/>
      </c>
      <c r="N91" s="21">
        <f>IF(A91="","",IF(OR(NOT(ISNUMBER(E91)),NOT(ISNUMBER(F91)),J91=""),"Incompleto",IFERROR(IF(J91="Cancelada","Cancelada",IF(AND(ISNUMBER(M91),M91&lt;=0),IF(J91="Paga","Paga","Sem saldo"),IF(E91&lt;TODAY(),"Vencida",IF(E91&lt;=TODAY()+Premissas!$B$5,"A vencer","Futura")))),"Conferir")))</f>
        <v/>
      </c>
    </row>
    <row r="92" ht="28" customHeight="1">
      <c r="A92" s="15" t="n"/>
      <c r="B92" s="16" t="n"/>
      <c r="C92" s="17" t="n"/>
      <c r="D92" s="17" t="n"/>
      <c r="E92" s="28" t="n"/>
      <c r="F92" s="19" t="n"/>
      <c r="G92" s="16" t="n"/>
      <c r="H92" s="16" t="n"/>
      <c r="I92" s="16" t="n"/>
      <c r="J92" s="16" t="n"/>
      <c r="K92" s="28" t="n"/>
      <c r="L92" s="19" t="n"/>
      <c r="M92" s="22">
        <f>IF(A92="","",IF(OR(NOT(ISNUMBER(F92)),J92=""),"",IFERROR(IF(J92="Cancelada",0,MAX(0,F92-N(L92))),"")))</f>
        <v/>
      </c>
      <c r="N92" s="23">
        <f>IF(A92="","",IF(OR(NOT(ISNUMBER(E92)),NOT(ISNUMBER(F92)),J92=""),"Incompleto",IFERROR(IF(J92="Cancelada","Cancelada",IF(AND(ISNUMBER(M92),M92&lt;=0),IF(J92="Paga","Paga","Sem saldo"),IF(E92&lt;TODAY(),"Vencida",IF(E92&lt;=TODAY()+Premissas!$B$5,"A vencer","Futura")))),"Conferir")))</f>
        <v/>
      </c>
    </row>
    <row r="93" ht="28" customHeight="1">
      <c r="A93" s="15" t="n"/>
      <c r="B93" s="16" t="n"/>
      <c r="C93" s="17" t="n"/>
      <c r="D93" s="17" t="n"/>
      <c r="E93" s="28" t="n"/>
      <c r="F93" s="19" t="n"/>
      <c r="G93" s="16" t="n"/>
      <c r="H93" s="16" t="n"/>
      <c r="I93" s="16" t="n"/>
      <c r="J93" s="16" t="n"/>
      <c r="K93" s="28" t="n"/>
      <c r="L93" s="19" t="n"/>
      <c r="M93" s="20">
        <f>IF(A93="","",IF(OR(NOT(ISNUMBER(F93)),J93=""),"",IFERROR(IF(J93="Cancelada",0,MAX(0,F93-N(L93))),"")))</f>
        <v/>
      </c>
      <c r="N93" s="21">
        <f>IF(A93="","",IF(OR(NOT(ISNUMBER(E93)),NOT(ISNUMBER(F93)),J93=""),"Incompleto",IFERROR(IF(J93="Cancelada","Cancelada",IF(AND(ISNUMBER(M93),M93&lt;=0),IF(J93="Paga","Paga","Sem saldo"),IF(E93&lt;TODAY(),"Vencida",IF(E93&lt;=TODAY()+Premissas!$B$5,"A vencer","Futura")))),"Conferir")))</f>
        <v/>
      </c>
    </row>
    <row r="94" ht="28" customHeight="1">
      <c r="A94" s="15" t="n"/>
      <c r="B94" s="16" t="n"/>
      <c r="C94" s="17" t="n"/>
      <c r="D94" s="17" t="n"/>
      <c r="E94" s="28" t="n"/>
      <c r="F94" s="19" t="n"/>
      <c r="G94" s="16" t="n"/>
      <c r="H94" s="16" t="n"/>
      <c r="I94" s="16" t="n"/>
      <c r="J94" s="16" t="n"/>
      <c r="K94" s="28" t="n"/>
      <c r="L94" s="19" t="n"/>
      <c r="M94" s="22">
        <f>IF(A94="","",IF(OR(NOT(ISNUMBER(F94)),J94=""),"",IFERROR(IF(J94="Cancelada",0,MAX(0,F94-N(L94))),"")))</f>
        <v/>
      </c>
      <c r="N94" s="23">
        <f>IF(A94="","",IF(OR(NOT(ISNUMBER(E94)),NOT(ISNUMBER(F94)),J94=""),"Incompleto",IFERROR(IF(J94="Cancelada","Cancelada",IF(AND(ISNUMBER(M94),M94&lt;=0),IF(J94="Paga","Paga","Sem saldo"),IF(E94&lt;TODAY(),"Vencida",IF(E94&lt;=TODAY()+Premissas!$B$5,"A vencer","Futura")))),"Conferir")))</f>
        <v/>
      </c>
    </row>
    <row r="95" ht="28" customHeight="1">
      <c r="A95" s="15" t="n"/>
      <c r="B95" s="16" t="n"/>
      <c r="C95" s="17" t="n"/>
      <c r="D95" s="17" t="n"/>
      <c r="E95" s="28" t="n"/>
      <c r="F95" s="19" t="n"/>
      <c r="G95" s="16" t="n"/>
      <c r="H95" s="16" t="n"/>
      <c r="I95" s="16" t="n"/>
      <c r="J95" s="16" t="n"/>
      <c r="K95" s="28" t="n"/>
      <c r="L95" s="19" t="n"/>
      <c r="M95" s="20">
        <f>IF(A95="","",IF(OR(NOT(ISNUMBER(F95)),J95=""),"",IFERROR(IF(J95="Cancelada",0,MAX(0,F95-N(L95))),"")))</f>
        <v/>
      </c>
      <c r="N95" s="21">
        <f>IF(A95="","",IF(OR(NOT(ISNUMBER(E95)),NOT(ISNUMBER(F95)),J95=""),"Incompleto",IFERROR(IF(J95="Cancelada","Cancelada",IF(AND(ISNUMBER(M95),M95&lt;=0),IF(J95="Paga","Paga","Sem saldo"),IF(E95&lt;TODAY(),"Vencida",IF(E95&lt;=TODAY()+Premissas!$B$5,"A vencer","Futura")))),"Conferir")))</f>
        <v/>
      </c>
    </row>
    <row r="96" ht="28" customHeight="1">
      <c r="A96" s="15" t="n"/>
      <c r="B96" s="16" t="n"/>
      <c r="C96" s="17" t="n"/>
      <c r="D96" s="17" t="n"/>
      <c r="E96" s="28" t="n"/>
      <c r="F96" s="19" t="n"/>
      <c r="G96" s="16" t="n"/>
      <c r="H96" s="16" t="n"/>
      <c r="I96" s="16" t="n"/>
      <c r="J96" s="16" t="n"/>
      <c r="K96" s="28" t="n"/>
      <c r="L96" s="19" t="n"/>
      <c r="M96" s="22">
        <f>IF(A96="","",IF(OR(NOT(ISNUMBER(F96)),J96=""),"",IFERROR(IF(J96="Cancelada",0,MAX(0,F96-N(L96))),"")))</f>
        <v/>
      </c>
      <c r="N96" s="23">
        <f>IF(A96="","",IF(OR(NOT(ISNUMBER(E96)),NOT(ISNUMBER(F96)),J96=""),"Incompleto",IFERROR(IF(J96="Cancelada","Cancelada",IF(AND(ISNUMBER(M96),M96&lt;=0),IF(J96="Paga","Paga","Sem saldo"),IF(E96&lt;TODAY(),"Vencida",IF(E96&lt;=TODAY()+Premissas!$B$5,"A vencer","Futura")))),"Conferir")))</f>
        <v/>
      </c>
    </row>
    <row r="97" ht="28" customHeight="1">
      <c r="A97" s="15" t="n"/>
      <c r="B97" s="16" t="n"/>
      <c r="C97" s="17" t="n"/>
      <c r="D97" s="17" t="n"/>
      <c r="E97" s="28" t="n"/>
      <c r="F97" s="19" t="n"/>
      <c r="G97" s="16" t="n"/>
      <c r="H97" s="16" t="n"/>
      <c r="I97" s="16" t="n"/>
      <c r="J97" s="16" t="n"/>
      <c r="K97" s="28" t="n"/>
      <c r="L97" s="19" t="n"/>
      <c r="M97" s="20">
        <f>IF(A97="","",IF(OR(NOT(ISNUMBER(F97)),J97=""),"",IFERROR(IF(J97="Cancelada",0,MAX(0,F97-N(L97))),"")))</f>
        <v/>
      </c>
      <c r="N97" s="21">
        <f>IF(A97="","",IF(OR(NOT(ISNUMBER(E97)),NOT(ISNUMBER(F97)),J97=""),"Incompleto",IFERROR(IF(J97="Cancelada","Cancelada",IF(AND(ISNUMBER(M97),M97&lt;=0),IF(J97="Paga","Paga","Sem saldo"),IF(E97&lt;TODAY(),"Vencida",IF(E97&lt;=TODAY()+Premissas!$B$5,"A vencer","Futura")))),"Conferir")))</f>
        <v/>
      </c>
    </row>
    <row r="98" ht="28" customHeight="1">
      <c r="A98" s="15" t="n"/>
      <c r="B98" s="16" t="n"/>
      <c r="C98" s="17" t="n"/>
      <c r="D98" s="17" t="n"/>
      <c r="E98" s="28" t="n"/>
      <c r="F98" s="19" t="n"/>
      <c r="G98" s="16" t="n"/>
      <c r="H98" s="16" t="n"/>
      <c r="I98" s="16" t="n"/>
      <c r="J98" s="16" t="n"/>
      <c r="K98" s="28" t="n"/>
      <c r="L98" s="19" t="n"/>
      <c r="M98" s="22">
        <f>IF(A98="","",IF(OR(NOT(ISNUMBER(F98)),J98=""),"",IFERROR(IF(J98="Cancelada",0,MAX(0,F98-N(L98))),"")))</f>
        <v/>
      </c>
      <c r="N98" s="23">
        <f>IF(A98="","",IF(OR(NOT(ISNUMBER(E98)),NOT(ISNUMBER(F98)),J98=""),"Incompleto",IFERROR(IF(J98="Cancelada","Cancelada",IF(AND(ISNUMBER(M98),M98&lt;=0),IF(J98="Paga","Paga","Sem saldo"),IF(E98&lt;TODAY(),"Vencida",IF(E98&lt;=TODAY()+Premissas!$B$5,"A vencer","Futura")))),"Conferir")))</f>
        <v/>
      </c>
    </row>
    <row r="99" ht="28" customHeight="1">
      <c r="A99" s="15" t="n"/>
      <c r="B99" s="16" t="n"/>
      <c r="C99" s="17" t="n"/>
      <c r="D99" s="17" t="n"/>
      <c r="E99" s="28" t="n"/>
      <c r="F99" s="19" t="n"/>
      <c r="G99" s="16" t="n"/>
      <c r="H99" s="16" t="n"/>
      <c r="I99" s="16" t="n"/>
      <c r="J99" s="16" t="n"/>
      <c r="K99" s="28" t="n"/>
      <c r="L99" s="19" t="n"/>
      <c r="M99" s="20">
        <f>IF(A99="","",IF(OR(NOT(ISNUMBER(F99)),J99=""),"",IFERROR(IF(J99="Cancelada",0,MAX(0,F99-N(L99))),"")))</f>
        <v/>
      </c>
      <c r="N99" s="21">
        <f>IF(A99="","",IF(OR(NOT(ISNUMBER(E99)),NOT(ISNUMBER(F99)),J99=""),"Incompleto",IFERROR(IF(J99="Cancelada","Cancelada",IF(AND(ISNUMBER(M99),M99&lt;=0),IF(J99="Paga","Paga","Sem saldo"),IF(E99&lt;TODAY(),"Vencida",IF(E99&lt;=TODAY()+Premissas!$B$5,"A vencer","Futura")))),"Conferir")))</f>
        <v/>
      </c>
    </row>
    <row r="100" ht="28" customHeight="1">
      <c r="A100" s="15" t="n"/>
      <c r="B100" s="16" t="n"/>
      <c r="C100" s="17" t="n"/>
      <c r="D100" s="17" t="n"/>
      <c r="E100" s="28" t="n"/>
      <c r="F100" s="19" t="n"/>
      <c r="G100" s="16" t="n"/>
      <c r="H100" s="16" t="n"/>
      <c r="I100" s="16" t="n"/>
      <c r="J100" s="16" t="n"/>
      <c r="K100" s="28" t="n"/>
      <c r="L100" s="19" t="n"/>
      <c r="M100" s="22">
        <f>IF(A100="","",IF(OR(NOT(ISNUMBER(F100)),J100=""),"",IFERROR(IF(J100="Cancelada",0,MAX(0,F100-N(L100))),"")))</f>
        <v/>
      </c>
      <c r="N100" s="23">
        <f>IF(A100="","",IF(OR(NOT(ISNUMBER(E100)),NOT(ISNUMBER(F100)),J100=""),"Incompleto",IFERROR(IF(J100="Cancelada","Cancelada",IF(AND(ISNUMBER(M100),M100&lt;=0),IF(J100="Paga","Paga","Sem saldo"),IF(E100&lt;TODAY(),"Vencida",IF(E100&lt;=TODAY()+Premissas!$B$5,"A vencer","Futura")))),"Conferir")))</f>
        <v/>
      </c>
    </row>
    <row r="101" ht="28" customHeight="1">
      <c r="A101" s="15" t="n"/>
      <c r="B101" s="16" t="n"/>
      <c r="C101" s="17" t="n"/>
      <c r="D101" s="17" t="n"/>
      <c r="E101" s="28" t="n"/>
      <c r="F101" s="19" t="n"/>
      <c r="G101" s="16" t="n"/>
      <c r="H101" s="16" t="n"/>
      <c r="I101" s="16" t="n"/>
      <c r="J101" s="16" t="n"/>
      <c r="K101" s="28" t="n"/>
      <c r="L101" s="19" t="n"/>
      <c r="M101" s="20">
        <f>IF(A101="","",IF(OR(NOT(ISNUMBER(F101)),J101=""),"",IFERROR(IF(J101="Cancelada",0,MAX(0,F101-N(L101))),"")))</f>
        <v/>
      </c>
      <c r="N101" s="21">
        <f>IF(A101="","",IF(OR(NOT(ISNUMBER(E101)),NOT(ISNUMBER(F101)),J101=""),"Incompleto",IFERROR(IF(J101="Cancelada","Cancelada",IF(AND(ISNUMBER(M101),M101&lt;=0),IF(J101="Paga","Paga","Sem saldo"),IF(E101&lt;TODAY(),"Vencida",IF(E101&lt;=TODAY()+Premissas!$B$5,"A vencer","Futura")))),"Conferir")))</f>
        <v/>
      </c>
    </row>
    <row r="102" ht="28" customHeight="1">
      <c r="A102" s="15" t="n"/>
      <c r="B102" s="16" t="n"/>
      <c r="C102" s="17" t="n"/>
      <c r="D102" s="17" t="n"/>
      <c r="E102" s="28" t="n"/>
      <c r="F102" s="19" t="n"/>
      <c r="G102" s="16" t="n"/>
      <c r="H102" s="16" t="n"/>
      <c r="I102" s="16" t="n"/>
      <c r="J102" s="16" t="n"/>
      <c r="K102" s="28" t="n"/>
      <c r="L102" s="19" t="n"/>
      <c r="M102" s="22">
        <f>IF(A102="","",IF(OR(NOT(ISNUMBER(F102)),J102=""),"",IFERROR(IF(J102="Cancelada",0,MAX(0,F102-N(L102))),"")))</f>
        <v/>
      </c>
      <c r="N102" s="23">
        <f>IF(A102="","",IF(OR(NOT(ISNUMBER(E102)),NOT(ISNUMBER(F102)),J102=""),"Incompleto",IFERROR(IF(J102="Cancelada","Cancelada",IF(AND(ISNUMBER(M102),M102&lt;=0),IF(J102="Paga","Paga","Sem saldo"),IF(E102&lt;TODAY(),"Vencida",IF(E102&lt;=TODAY()+Premissas!$B$5,"A vencer","Futura")))),"Conferir")))</f>
        <v/>
      </c>
    </row>
    <row r="103" ht="28" customHeight="1">
      <c r="A103" s="15" t="n"/>
      <c r="B103" s="16" t="n"/>
      <c r="C103" s="17" t="n"/>
      <c r="D103" s="17" t="n"/>
      <c r="E103" s="28" t="n"/>
      <c r="F103" s="19" t="n"/>
      <c r="G103" s="16" t="n"/>
      <c r="H103" s="16" t="n"/>
      <c r="I103" s="16" t="n"/>
      <c r="J103" s="16" t="n"/>
      <c r="K103" s="28" t="n"/>
      <c r="L103" s="19" t="n"/>
      <c r="M103" s="20">
        <f>IF(A103="","",IF(OR(NOT(ISNUMBER(F103)),J103=""),"",IFERROR(IF(J103="Cancelada",0,MAX(0,F103-N(L103))),"")))</f>
        <v/>
      </c>
      <c r="N103" s="21">
        <f>IF(A103="","",IF(OR(NOT(ISNUMBER(E103)),NOT(ISNUMBER(F103)),J103=""),"Incompleto",IFERROR(IF(J103="Cancelada","Cancelada",IF(AND(ISNUMBER(M103),M103&lt;=0),IF(J103="Paga","Paga","Sem saldo"),IF(E103&lt;TODAY(),"Vencida",IF(E103&lt;=TODAY()+Premissas!$B$5,"A vencer","Futura")))),"Conferir")))</f>
        <v/>
      </c>
    </row>
    <row r="104" ht="28" customHeight="1">
      <c r="A104" s="15" t="n"/>
      <c r="B104" s="16" t="n"/>
      <c r="C104" s="17" t="n"/>
      <c r="D104" s="17" t="n"/>
      <c r="E104" s="28" t="n"/>
      <c r="F104" s="19" t="n"/>
      <c r="G104" s="16" t="n"/>
      <c r="H104" s="16" t="n"/>
      <c r="I104" s="16" t="n"/>
      <c r="J104" s="16" t="n"/>
      <c r="K104" s="28" t="n"/>
      <c r="L104" s="19" t="n"/>
      <c r="M104" s="22">
        <f>IF(A104="","",IF(OR(NOT(ISNUMBER(F104)),J104=""),"",IFERROR(IF(J104="Cancelada",0,MAX(0,F104-N(L104))),"")))</f>
        <v/>
      </c>
      <c r="N104" s="23">
        <f>IF(A104="","",IF(OR(NOT(ISNUMBER(E104)),NOT(ISNUMBER(F104)),J104=""),"Incompleto",IFERROR(IF(J104="Cancelada","Cancelada",IF(AND(ISNUMBER(M104),M104&lt;=0),IF(J104="Paga","Paga","Sem saldo"),IF(E104&lt;TODAY(),"Vencida",IF(E104&lt;=TODAY()+Premissas!$B$5,"A vencer","Futura")))),"Conferir")))</f>
        <v/>
      </c>
    </row>
    <row r="105" ht="28" customHeight="1">
      <c r="A105" s="15" t="n"/>
      <c r="B105" s="16" t="n"/>
      <c r="C105" s="17" t="n"/>
      <c r="D105" s="17" t="n"/>
      <c r="E105" s="28" t="n"/>
      <c r="F105" s="19" t="n"/>
      <c r="G105" s="16" t="n"/>
      <c r="H105" s="16" t="n"/>
      <c r="I105" s="16" t="n"/>
      <c r="J105" s="16" t="n"/>
      <c r="K105" s="28" t="n"/>
      <c r="L105" s="19" t="n"/>
      <c r="M105" s="20">
        <f>IF(A105="","",IF(OR(NOT(ISNUMBER(F105)),J105=""),"",IFERROR(IF(J105="Cancelada",0,MAX(0,F105-N(L105))),"")))</f>
        <v/>
      </c>
      <c r="N105" s="21">
        <f>IF(A105="","",IF(OR(NOT(ISNUMBER(E105)),NOT(ISNUMBER(F105)),J105=""),"Incompleto",IFERROR(IF(J105="Cancelada","Cancelada",IF(AND(ISNUMBER(M105),M105&lt;=0),IF(J105="Paga","Paga","Sem saldo"),IF(E105&lt;TODAY(),"Vencida",IF(E105&lt;=TODAY()+Premissas!$B$5,"A vencer","Futura")))),"Conferir")))</f>
        <v/>
      </c>
    </row>
    <row r="106" ht="28" customHeight="1">
      <c r="A106" s="15" t="n"/>
      <c r="B106" s="16" t="n"/>
      <c r="C106" s="17" t="n"/>
      <c r="D106" s="17" t="n"/>
      <c r="E106" s="28" t="n"/>
      <c r="F106" s="19" t="n"/>
      <c r="G106" s="16" t="n"/>
      <c r="H106" s="16" t="n"/>
      <c r="I106" s="16" t="n"/>
      <c r="J106" s="16" t="n"/>
      <c r="K106" s="28" t="n"/>
      <c r="L106" s="19" t="n"/>
      <c r="M106" s="22">
        <f>IF(A106="","",IF(OR(NOT(ISNUMBER(F106)),J106=""),"",IFERROR(IF(J106="Cancelada",0,MAX(0,F106-N(L106))),"")))</f>
        <v/>
      </c>
      <c r="N106" s="23">
        <f>IF(A106="","",IF(OR(NOT(ISNUMBER(E106)),NOT(ISNUMBER(F106)),J106=""),"Incompleto",IFERROR(IF(J106="Cancelada","Cancelada",IF(AND(ISNUMBER(M106),M106&lt;=0),IF(J106="Paga","Paga","Sem saldo"),IF(E106&lt;TODAY(),"Vencida",IF(E106&lt;=TODAY()+Premissas!$B$5,"A vencer","Futura")))),"Conferir")))</f>
        <v/>
      </c>
    </row>
    <row r="107" ht="28" customHeight="1">
      <c r="A107" s="15" t="n"/>
      <c r="B107" s="16" t="n"/>
      <c r="C107" s="17" t="n"/>
      <c r="D107" s="17" t="n"/>
      <c r="E107" s="28" t="n"/>
      <c r="F107" s="19" t="n"/>
      <c r="G107" s="16" t="n"/>
      <c r="H107" s="16" t="n"/>
      <c r="I107" s="16" t="n"/>
      <c r="J107" s="16" t="n"/>
      <c r="K107" s="28" t="n"/>
      <c r="L107" s="19" t="n"/>
      <c r="M107" s="20">
        <f>IF(A107="","",IF(OR(NOT(ISNUMBER(F107)),J107=""),"",IFERROR(IF(J107="Cancelada",0,MAX(0,F107-N(L107))),"")))</f>
        <v/>
      </c>
      <c r="N107" s="21">
        <f>IF(A107="","",IF(OR(NOT(ISNUMBER(E107)),NOT(ISNUMBER(F107)),J107=""),"Incompleto",IFERROR(IF(J107="Cancelada","Cancelada",IF(AND(ISNUMBER(M107),M107&lt;=0),IF(J107="Paga","Paga","Sem saldo"),IF(E107&lt;TODAY(),"Vencida",IF(E107&lt;=TODAY()+Premissas!$B$5,"A vencer","Futura")))),"Conferir")))</f>
        <v/>
      </c>
    </row>
    <row r="108" ht="28" customHeight="1">
      <c r="A108" s="15" t="n"/>
      <c r="B108" s="16" t="n"/>
      <c r="C108" s="17" t="n"/>
      <c r="D108" s="17" t="n"/>
      <c r="E108" s="28" t="n"/>
      <c r="F108" s="19" t="n"/>
      <c r="G108" s="16" t="n"/>
      <c r="H108" s="16" t="n"/>
      <c r="I108" s="16" t="n"/>
      <c r="J108" s="16" t="n"/>
      <c r="K108" s="28" t="n"/>
      <c r="L108" s="19" t="n"/>
      <c r="M108" s="22">
        <f>IF(A108="","",IF(OR(NOT(ISNUMBER(F108)),J108=""),"",IFERROR(IF(J108="Cancelada",0,MAX(0,F108-N(L108))),"")))</f>
        <v/>
      </c>
      <c r="N108" s="23">
        <f>IF(A108="","",IF(OR(NOT(ISNUMBER(E108)),NOT(ISNUMBER(F108)),J108=""),"Incompleto",IFERROR(IF(J108="Cancelada","Cancelada",IF(AND(ISNUMBER(M108),M108&lt;=0),IF(J108="Paga","Paga","Sem saldo"),IF(E108&lt;TODAY(),"Vencida",IF(E108&lt;=TODAY()+Premissas!$B$5,"A vencer","Futura")))),"Conferir")))</f>
        <v/>
      </c>
    </row>
    <row r="109" ht="28" customHeight="1">
      <c r="A109" s="15" t="n"/>
      <c r="B109" s="16" t="n"/>
      <c r="C109" s="17" t="n"/>
      <c r="D109" s="17" t="n"/>
      <c r="E109" s="28" t="n"/>
      <c r="F109" s="19" t="n"/>
      <c r="G109" s="16" t="n"/>
      <c r="H109" s="16" t="n"/>
      <c r="I109" s="16" t="n"/>
      <c r="J109" s="16" t="n"/>
      <c r="K109" s="28" t="n"/>
      <c r="L109" s="19" t="n"/>
      <c r="M109" s="20">
        <f>IF(A109="","",IF(OR(NOT(ISNUMBER(F109)),J109=""),"",IFERROR(IF(J109="Cancelada",0,MAX(0,F109-N(L109))),"")))</f>
        <v/>
      </c>
      <c r="N109" s="21">
        <f>IF(A109="","",IF(OR(NOT(ISNUMBER(E109)),NOT(ISNUMBER(F109)),J109=""),"Incompleto",IFERROR(IF(J109="Cancelada","Cancelada",IF(AND(ISNUMBER(M109),M109&lt;=0),IF(J109="Paga","Paga","Sem saldo"),IF(E109&lt;TODAY(),"Vencida",IF(E109&lt;=TODAY()+Premissas!$B$5,"A vencer","Futura")))),"Conferir")))</f>
        <v/>
      </c>
    </row>
    <row r="110" ht="28" customHeight="1">
      <c r="A110" s="15" t="n"/>
      <c r="B110" s="16" t="n"/>
      <c r="C110" s="17" t="n"/>
      <c r="D110" s="17" t="n"/>
      <c r="E110" s="28" t="n"/>
      <c r="F110" s="19" t="n"/>
      <c r="G110" s="16" t="n"/>
      <c r="H110" s="16" t="n"/>
      <c r="I110" s="16" t="n"/>
      <c r="J110" s="16" t="n"/>
      <c r="K110" s="28" t="n"/>
      <c r="L110" s="19" t="n"/>
      <c r="M110" s="22">
        <f>IF(A110="","",IF(OR(NOT(ISNUMBER(F110)),J110=""),"",IFERROR(IF(J110="Cancelada",0,MAX(0,F110-N(L110))),"")))</f>
        <v/>
      </c>
      <c r="N110" s="23">
        <f>IF(A110="","",IF(OR(NOT(ISNUMBER(E110)),NOT(ISNUMBER(F110)),J110=""),"Incompleto",IFERROR(IF(J110="Cancelada","Cancelada",IF(AND(ISNUMBER(M110),M110&lt;=0),IF(J110="Paga","Paga","Sem saldo"),IF(E110&lt;TODAY(),"Vencida",IF(E110&lt;=TODAY()+Premissas!$B$5,"A vencer","Futura")))),"Conferir")))</f>
        <v/>
      </c>
    </row>
    <row r="111" ht="28" customHeight="1">
      <c r="A111" s="15" t="n"/>
      <c r="B111" s="16" t="n"/>
      <c r="C111" s="17" t="n"/>
      <c r="D111" s="17" t="n"/>
      <c r="E111" s="28" t="n"/>
      <c r="F111" s="19" t="n"/>
      <c r="G111" s="16" t="n"/>
      <c r="H111" s="16" t="n"/>
      <c r="I111" s="16" t="n"/>
      <c r="J111" s="16" t="n"/>
      <c r="K111" s="28" t="n"/>
      <c r="L111" s="19" t="n"/>
      <c r="M111" s="20">
        <f>IF(A111="","",IF(OR(NOT(ISNUMBER(F111)),J111=""),"",IFERROR(IF(J111="Cancelada",0,MAX(0,F111-N(L111))),"")))</f>
        <v/>
      </c>
      <c r="N111" s="21">
        <f>IF(A111="","",IF(OR(NOT(ISNUMBER(E111)),NOT(ISNUMBER(F111)),J111=""),"Incompleto",IFERROR(IF(J111="Cancelada","Cancelada",IF(AND(ISNUMBER(M111),M111&lt;=0),IF(J111="Paga","Paga","Sem saldo"),IF(E111&lt;TODAY(),"Vencida",IF(E111&lt;=TODAY()+Premissas!$B$5,"A vencer","Futura")))),"Conferir")))</f>
        <v/>
      </c>
    </row>
    <row r="112" ht="28" customHeight="1">
      <c r="A112" s="15" t="n"/>
      <c r="B112" s="16" t="n"/>
      <c r="C112" s="17" t="n"/>
      <c r="D112" s="17" t="n"/>
      <c r="E112" s="28" t="n"/>
      <c r="F112" s="19" t="n"/>
      <c r="G112" s="16" t="n"/>
      <c r="H112" s="16" t="n"/>
      <c r="I112" s="16" t="n"/>
      <c r="J112" s="16" t="n"/>
      <c r="K112" s="28" t="n"/>
      <c r="L112" s="19" t="n"/>
      <c r="M112" s="22">
        <f>IF(A112="","",IF(OR(NOT(ISNUMBER(F112)),J112=""),"",IFERROR(IF(J112="Cancelada",0,MAX(0,F112-N(L112))),"")))</f>
        <v/>
      </c>
      <c r="N112" s="23">
        <f>IF(A112="","",IF(OR(NOT(ISNUMBER(E112)),NOT(ISNUMBER(F112)),J112=""),"Incompleto",IFERROR(IF(J112="Cancelada","Cancelada",IF(AND(ISNUMBER(M112),M112&lt;=0),IF(J112="Paga","Paga","Sem saldo"),IF(E112&lt;TODAY(),"Vencida",IF(E112&lt;=TODAY()+Premissas!$B$5,"A vencer","Futura")))),"Conferir")))</f>
        <v/>
      </c>
    </row>
    <row r="113" ht="28" customHeight="1">
      <c r="A113" s="15" t="n"/>
      <c r="B113" s="16" t="n"/>
      <c r="C113" s="17" t="n"/>
      <c r="D113" s="17" t="n"/>
      <c r="E113" s="28" t="n"/>
      <c r="F113" s="19" t="n"/>
      <c r="G113" s="16" t="n"/>
      <c r="H113" s="16" t="n"/>
      <c r="I113" s="16" t="n"/>
      <c r="J113" s="16" t="n"/>
      <c r="K113" s="28" t="n"/>
      <c r="L113" s="19" t="n"/>
      <c r="M113" s="20">
        <f>IF(A113="","",IF(OR(NOT(ISNUMBER(F113)),J113=""),"",IFERROR(IF(J113="Cancelada",0,MAX(0,F113-N(L113))),"")))</f>
        <v/>
      </c>
      <c r="N113" s="21">
        <f>IF(A113="","",IF(OR(NOT(ISNUMBER(E113)),NOT(ISNUMBER(F113)),J113=""),"Incompleto",IFERROR(IF(J113="Cancelada","Cancelada",IF(AND(ISNUMBER(M113),M113&lt;=0),IF(J113="Paga","Paga","Sem saldo"),IF(E113&lt;TODAY(),"Vencida",IF(E113&lt;=TODAY()+Premissas!$B$5,"A vencer","Futura")))),"Conferir")))</f>
        <v/>
      </c>
    </row>
    <row r="114" ht="28" customHeight="1">
      <c r="A114" s="15" t="n"/>
      <c r="B114" s="16" t="n"/>
      <c r="C114" s="17" t="n"/>
      <c r="D114" s="17" t="n"/>
      <c r="E114" s="28" t="n"/>
      <c r="F114" s="19" t="n"/>
      <c r="G114" s="16" t="n"/>
      <c r="H114" s="16" t="n"/>
      <c r="I114" s="16" t="n"/>
      <c r="J114" s="16" t="n"/>
      <c r="K114" s="28" t="n"/>
      <c r="L114" s="19" t="n"/>
      <c r="M114" s="22">
        <f>IF(A114="","",IF(OR(NOT(ISNUMBER(F114)),J114=""),"",IFERROR(IF(J114="Cancelada",0,MAX(0,F114-N(L114))),"")))</f>
        <v/>
      </c>
      <c r="N114" s="23">
        <f>IF(A114="","",IF(OR(NOT(ISNUMBER(E114)),NOT(ISNUMBER(F114)),J114=""),"Incompleto",IFERROR(IF(J114="Cancelada","Cancelada",IF(AND(ISNUMBER(M114),M114&lt;=0),IF(J114="Paga","Paga","Sem saldo"),IF(E114&lt;TODAY(),"Vencida",IF(E114&lt;=TODAY()+Premissas!$B$5,"A vencer","Futura")))),"Conferir")))</f>
        <v/>
      </c>
    </row>
    <row r="115" ht="28" customHeight="1">
      <c r="A115" s="15" t="n"/>
      <c r="B115" s="16" t="n"/>
      <c r="C115" s="17" t="n"/>
      <c r="D115" s="17" t="n"/>
      <c r="E115" s="28" t="n"/>
      <c r="F115" s="19" t="n"/>
      <c r="G115" s="16" t="n"/>
      <c r="H115" s="16" t="n"/>
      <c r="I115" s="16" t="n"/>
      <c r="J115" s="16" t="n"/>
      <c r="K115" s="28" t="n"/>
      <c r="L115" s="19" t="n"/>
      <c r="M115" s="20">
        <f>IF(A115="","",IF(OR(NOT(ISNUMBER(F115)),J115=""),"",IFERROR(IF(J115="Cancelada",0,MAX(0,F115-N(L115))),"")))</f>
        <v/>
      </c>
      <c r="N115" s="21">
        <f>IF(A115="","",IF(OR(NOT(ISNUMBER(E115)),NOT(ISNUMBER(F115)),J115=""),"Incompleto",IFERROR(IF(J115="Cancelada","Cancelada",IF(AND(ISNUMBER(M115),M115&lt;=0),IF(J115="Paga","Paga","Sem saldo"),IF(E115&lt;TODAY(),"Vencida",IF(E115&lt;=TODAY()+Premissas!$B$5,"A vencer","Futura")))),"Conferir")))</f>
        <v/>
      </c>
    </row>
    <row r="116" ht="28" customHeight="1">
      <c r="A116" s="15" t="n"/>
      <c r="B116" s="16" t="n"/>
      <c r="C116" s="17" t="n"/>
      <c r="D116" s="17" t="n"/>
      <c r="E116" s="28" t="n"/>
      <c r="F116" s="19" t="n"/>
      <c r="G116" s="16" t="n"/>
      <c r="H116" s="16" t="n"/>
      <c r="I116" s="16" t="n"/>
      <c r="J116" s="16" t="n"/>
      <c r="K116" s="28" t="n"/>
      <c r="L116" s="19" t="n"/>
      <c r="M116" s="22">
        <f>IF(A116="","",IF(OR(NOT(ISNUMBER(F116)),J116=""),"",IFERROR(IF(J116="Cancelada",0,MAX(0,F116-N(L116))),"")))</f>
        <v/>
      </c>
      <c r="N116" s="23">
        <f>IF(A116="","",IF(OR(NOT(ISNUMBER(E116)),NOT(ISNUMBER(F116)),J116=""),"Incompleto",IFERROR(IF(J116="Cancelada","Cancelada",IF(AND(ISNUMBER(M116),M116&lt;=0),IF(J116="Paga","Paga","Sem saldo"),IF(E116&lt;TODAY(),"Vencida",IF(E116&lt;=TODAY()+Premissas!$B$5,"A vencer","Futura")))),"Conferir")))</f>
        <v/>
      </c>
    </row>
    <row r="117" ht="28" customHeight="1">
      <c r="A117" s="15" t="n"/>
      <c r="B117" s="16" t="n"/>
      <c r="C117" s="17" t="n"/>
      <c r="D117" s="17" t="n"/>
      <c r="E117" s="28" t="n"/>
      <c r="F117" s="19" t="n"/>
      <c r="G117" s="16" t="n"/>
      <c r="H117" s="16" t="n"/>
      <c r="I117" s="16" t="n"/>
      <c r="J117" s="16" t="n"/>
      <c r="K117" s="28" t="n"/>
      <c r="L117" s="19" t="n"/>
      <c r="M117" s="20">
        <f>IF(A117="","",IF(OR(NOT(ISNUMBER(F117)),J117=""),"",IFERROR(IF(J117="Cancelada",0,MAX(0,F117-N(L117))),"")))</f>
        <v/>
      </c>
      <c r="N117" s="21">
        <f>IF(A117="","",IF(OR(NOT(ISNUMBER(E117)),NOT(ISNUMBER(F117)),J117=""),"Incompleto",IFERROR(IF(J117="Cancelada","Cancelada",IF(AND(ISNUMBER(M117),M117&lt;=0),IF(J117="Paga","Paga","Sem saldo"),IF(E117&lt;TODAY(),"Vencida",IF(E117&lt;=TODAY()+Premissas!$B$5,"A vencer","Futura")))),"Conferir")))</f>
        <v/>
      </c>
    </row>
    <row r="118" ht="28" customHeight="1">
      <c r="A118" s="15" t="n"/>
      <c r="B118" s="16" t="n"/>
      <c r="C118" s="17" t="n"/>
      <c r="D118" s="17" t="n"/>
      <c r="E118" s="28" t="n"/>
      <c r="F118" s="19" t="n"/>
      <c r="G118" s="16" t="n"/>
      <c r="H118" s="16" t="n"/>
      <c r="I118" s="16" t="n"/>
      <c r="J118" s="16" t="n"/>
      <c r="K118" s="28" t="n"/>
      <c r="L118" s="19" t="n"/>
      <c r="M118" s="22">
        <f>IF(A118="","",IF(OR(NOT(ISNUMBER(F118)),J118=""),"",IFERROR(IF(J118="Cancelada",0,MAX(0,F118-N(L118))),"")))</f>
        <v/>
      </c>
      <c r="N118" s="23">
        <f>IF(A118="","",IF(OR(NOT(ISNUMBER(E118)),NOT(ISNUMBER(F118)),J118=""),"Incompleto",IFERROR(IF(J118="Cancelada","Cancelada",IF(AND(ISNUMBER(M118),M118&lt;=0),IF(J118="Paga","Paga","Sem saldo"),IF(E118&lt;TODAY(),"Vencida",IF(E118&lt;=TODAY()+Premissas!$B$5,"A vencer","Futura")))),"Conferir")))</f>
        <v/>
      </c>
    </row>
    <row r="119" ht="28" customHeight="1">
      <c r="A119" s="15" t="n"/>
      <c r="B119" s="16" t="n"/>
      <c r="C119" s="17" t="n"/>
      <c r="D119" s="17" t="n"/>
      <c r="E119" s="28" t="n"/>
      <c r="F119" s="19" t="n"/>
      <c r="G119" s="16" t="n"/>
      <c r="H119" s="16" t="n"/>
      <c r="I119" s="16" t="n"/>
      <c r="J119" s="16" t="n"/>
      <c r="K119" s="28" t="n"/>
      <c r="L119" s="19" t="n"/>
      <c r="M119" s="20">
        <f>IF(A119="","",IF(OR(NOT(ISNUMBER(F119)),J119=""),"",IFERROR(IF(J119="Cancelada",0,MAX(0,F119-N(L119))),"")))</f>
        <v/>
      </c>
      <c r="N119" s="21">
        <f>IF(A119="","",IF(OR(NOT(ISNUMBER(E119)),NOT(ISNUMBER(F119)),J119=""),"Incompleto",IFERROR(IF(J119="Cancelada","Cancelada",IF(AND(ISNUMBER(M119),M119&lt;=0),IF(J119="Paga","Paga","Sem saldo"),IF(E119&lt;TODAY(),"Vencida",IF(E119&lt;=TODAY()+Premissas!$B$5,"A vencer","Futura")))),"Conferir")))</f>
        <v/>
      </c>
    </row>
    <row r="120" ht="28" customHeight="1">
      <c r="A120" s="15" t="n"/>
      <c r="B120" s="16" t="n"/>
      <c r="C120" s="17" t="n"/>
      <c r="D120" s="17" t="n"/>
      <c r="E120" s="28" t="n"/>
      <c r="F120" s="19" t="n"/>
      <c r="G120" s="16" t="n"/>
      <c r="H120" s="16" t="n"/>
      <c r="I120" s="16" t="n"/>
      <c r="J120" s="16" t="n"/>
      <c r="K120" s="28" t="n"/>
      <c r="L120" s="19" t="n"/>
      <c r="M120" s="22">
        <f>IF(A120="","",IF(OR(NOT(ISNUMBER(F120)),J120=""),"",IFERROR(IF(J120="Cancelada",0,MAX(0,F120-N(L120))),"")))</f>
        <v/>
      </c>
      <c r="N120" s="23">
        <f>IF(A120="","",IF(OR(NOT(ISNUMBER(E120)),NOT(ISNUMBER(F120)),J120=""),"Incompleto",IFERROR(IF(J120="Cancelada","Cancelada",IF(AND(ISNUMBER(M120),M120&lt;=0),IF(J120="Paga","Paga","Sem saldo"),IF(E120&lt;TODAY(),"Vencida",IF(E120&lt;=TODAY()+Premissas!$B$5,"A vencer","Futura")))),"Conferir")))</f>
        <v/>
      </c>
    </row>
    <row r="121" ht="28" customHeight="1">
      <c r="A121" s="15" t="n"/>
      <c r="B121" s="16" t="n"/>
      <c r="C121" s="17" t="n"/>
      <c r="D121" s="17" t="n"/>
      <c r="E121" s="28" t="n"/>
      <c r="F121" s="19" t="n"/>
      <c r="G121" s="16" t="n"/>
      <c r="H121" s="16" t="n"/>
      <c r="I121" s="16" t="n"/>
      <c r="J121" s="16" t="n"/>
      <c r="K121" s="28" t="n"/>
      <c r="L121" s="19" t="n"/>
      <c r="M121" s="20">
        <f>IF(A121="","",IF(OR(NOT(ISNUMBER(F121)),J121=""),"",IFERROR(IF(J121="Cancelada",0,MAX(0,F121-N(L121))),"")))</f>
        <v/>
      </c>
      <c r="N121" s="21">
        <f>IF(A121="","",IF(OR(NOT(ISNUMBER(E121)),NOT(ISNUMBER(F121)),J121=""),"Incompleto",IFERROR(IF(J121="Cancelada","Cancelada",IF(AND(ISNUMBER(M121),M121&lt;=0),IF(J121="Paga","Paga","Sem saldo"),IF(E121&lt;TODAY(),"Vencida",IF(E121&lt;=TODAY()+Premissas!$B$5,"A vencer","Futura")))),"Conferir")))</f>
        <v/>
      </c>
    </row>
    <row r="122" ht="28" customHeight="1">
      <c r="A122" s="15" t="n"/>
      <c r="B122" s="16" t="n"/>
      <c r="C122" s="17" t="n"/>
      <c r="D122" s="17" t="n"/>
      <c r="E122" s="28" t="n"/>
      <c r="F122" s="19" t="n"/>
      <c r="G122" s="16" t="n"/>
      <c r="H122" s="16" t="n"/>
      <c r="I122" s="16" t="n"/>
      <c r="J122" s="16" t="n"/>
      <c r="K122" s="28" t="n"/>
      <c r="L122" s="19" t="n"/>
      <c r="M122" s="22">
        <f>IF(A122="","",IF(OR(NOT(ISNUMBER(F122)),J122=""),"",IFERROR(IF(J122="Cancelada",0,MAX(0,F122-N(L122))),"")))</f>
        <v/>
      </c>
      <c r="N122" s="23">
        <f>IF(A122="","",IF(OR(NOT(ISNUMBER(E122)),NOT(ISNUMBER(F122)),J122=""),"Incompleto",IFERROR(IF(J122="Cancelada","Cancelada",IF(AND(ISNUMBER(M122),M122&lt;=0),IF(J122="Paga","Paga","Sem saldo"),IF(E122&lt;TODAY(),"Vencida",IF(E122&lt;=TODAY()+Premissas!$B$5,"A vencer","Futura")))),"Conferir")))</f>
        <v/>
      </c>
    </row>
    <row r="123" ht="28" customHeight="1">
      <c r="A123" s="15" t="n"/>
      <c r="B123" s="16" t="n"/>
      <c r="C123" s="17" t="n"/>
      <c r="D123" s="17" t="n"/>
      <c r="E123" s="28" t="n"/>
      <c r="F123" s="19" t="n"/>
      <c r="G123" s="16" t="n"/>
      <c r="H123" s="16" t="n"/>
      <c r="I123" s="16" t="n"/>
      <c r="J123" s="16" t="n"/>
      <c r="K123" s="28" t="n"/>
      <c r="L123" s="19" t="n"/>
      <c r="M123" s="20">
        <f>IF(A123="","",IF(OR(NOT(ISNUMBER(F123)),J123=""),"",IFERROR(IF(J123="Cancelada",0,MAX(0,F123-N(L123))),"")))</f>
        <v/>
      </c>
      <c r="N123" s="21">
        <f>IF(A123="","",IF(OR(NOT(ISNUMBER(E123)),NOT(ISNUMBER(F123)),J123=""),"Incompleto",IFERROR(IF(J123="Cancelada","Cancelada",IF(AND(ISNUMBER(M123),M123&lt;=0),IF(J123="Paga","Paga","Sem saldo"),IF(E123&lt;TODAY(),"Vencida",IF(E123&lt;=TODAY()+Premissas!$B$5,"A vencer","Futura")))),"Conferir")))</f>
        <v/>
      </c>
    </row>
    <row r="124" ht="28" customHeight="1">
      <c r="A124" s="15" t="n"/>
      <c r="B124" s="16" t="n"/>
      <c r="C124" s="17" t="n"/>
      <c r="D124" s="17" t="n"/>
      <c r="E124" s="28" t="n"/>
      <c r="F124" s="19" t="n"/>
      <c r="G124" s="16" t="n"/>
      <c r="H124" s="16" t="n"/>
      <c r="I124" s="16" t="n"/>
      <c r="J124" s="16" t="n"/>
      <c r="K124" s="28" t="n"/>
      <c r="L124" s="19" t="n"/>
      <c r="M124" s="22">
        <f>IF(A124="","",IF(OR(NOT(ISNUMBER(F124)),J124=""),"",IFERROR(IF(J124="Cancelada",0,MAX(0,F124-N(L124))),"")))</f>
        <v/>
      </c>
      <c r="N124" s="23">
        <f>IF(A124="","",IF(OR(NOT(ISNUMBER(E124)),NOT(ISNUMBER(F124)),J124=""),"Incompleto",IFERROR(IF(J124="Cancelada","Cancelada",IF(AND(ISNUMBER(M124),M124&lt;=0),IF(J124="Paga","Paga","Sem saldo"),IF(E124&lt;TODAY(),"Vencida",IF(E124&lt;=TODAY()+Premissas!$B$5,"A vencer","Futura")))),"Conferir")))</f>
        <v/>
      </c>
    </row>
    <row r="125" ht="28" customHeight="1">
      <c r="A125" s="15" t="n"/>
      <c r="B125" s="16" t="n"/>
      <c r="C125" s="17" t="n"/>
      <c r="D125" s="17" t="n"/>
      <c r="E125" s="28" t="n"/>
      <c r="F125" s="19" t="n"/>
      <c r="G125" s="16" t="n"/>
      <c r="H125" s="16" t="n"/>
      <c r="I125" s="16" t="n"/>
      <c r="J125" s="16" t="n"/>
      <c r="K125" s="28" t="n"/>
      <c r="L125" s="19" t="n"/>
      <c r="M125" s="20">
        <f>IF(A125="","",IF(OR(NOT(ISNUMBER(F125)),J125=""),"",IFERROR(IF(J125="Cancelada",0,MAX(0,F125-N(L125))),"")))</f>
        <v/>
      </c>
      <c r="N125" s="21">
        <f>IF(A125="","",IF(OR(NOT(ISNUMBER(E125)),NOT(ISNUMBER(F125)),J125=""),"Incompleto",IFERROR(IF(J125="Cancelada","Cancelada",IF(AND(ISNUMBER(M125),M125&lt;=0),IF(J125="Paga","Paga","Sem saldo"),IF(E125&lt;TODAY(),"Vencida",IF(E125&lt;=TODAY()+Premissas!$B$5,"A vencer","Futura")))),"Conferir")))</f>
        <v/>
      </c>
    </row>
    <row r="126" ht="28" customHeight="1">
      <c r="A126" s="15" t="n"/>
      <c r="B126" s="16" t="n"/>
      <c r="C126" s="17" t="n"/>
      <c r="D126" s="17" t="n"/>
      <c r="E126" s="28" t="n"/>
      <c r="F126" s="19" t="n"/>
      <c r="G126" s="16" t="n"/>
      <c r="H126" s="16" t="n"/>
      <c r="I126" s="16" t="n"/>
      <c r="J126" s="16" t="n"/>
      <c r="K126" s="28" t="n"/>
      <c r="L126" s="19" t="n"/>
      <c r="M126" s="22">
        <f>IF(A126="","",IF(OR(NOT(ISNUMBER(F126)),J126=""),"",IFERROR(IF(J126="Cancelada",0,MAX(0,F126-N(L126))),"")))</f>
        <v/>
      </c>
      <c r="N126" s="23">
        <f>IF(A126="","",IF(OR(NOT(ISNUMBER(E126)),NOT(ISNUMBER(F126)),J126=""),"Incompleto",IFERROR(IF(J126="Cancelada","Cancelada",IF(AND(ISNUMBER(M126),M126&lt;=0),IF(J126="Paga","Paga","Sem saldo"),IF(E126&lt;TODAY(),"Vencida",IF(E126&lt;=TODAY()+Premissas!$B$5,"A vencer","Futura")))),"Conferir")))</f>
        <v/>
      </c>
    </row>
    <row r="127" ht="28" customHeight="1">
      <c r="A127" s="15" t="n"/>
      <c r="B127" s="16" t="n"/>
      <c r="C127" s="17" t="n"/>
      <c r="D127" s="17" t="n"/>
      <c r="E127" s="28" t="n"/>
      <c r="F127" s="19" t="n"/>
      <c r="G127" s="16" t="n"/>
      <c r="H127" s="16" t="n"/>
      <c r="I127" s="16" t="n"/>
      <c r="J127" s="16" t="n"/>
      <c r="K127" s="28" t="n"/>
      <c r="L127" s="19" t="n"/>
      <c r="M127" s="20">
        <f>IF(A127="","",IF(OR(NOT(ISNUMBER(F127)),J127=""),"",IFERROR(IF(J127="Cancelada",0,MAX(0,F127-N(L127))),"")))</f>
        <v/>
      </c>
      <c r="N127" s="21">
        <f>IF(A127="","",IF(OR(NOT(ISNUMBER(E127)),NOT(ISNUMBER(F127)),J127=""),"Incompleto",IFERROR(IF(J127="Cancelada","Cancelada",IF(AND(ISNUMBER(M127),M127&lt;=0),IF(J127="Paga","Paga","Sem saldo"),IF(E127&lt;TODAY(),"Vencida",IF(E127&lt;=TODAY()+Premissas!$B$5,"A vencer","Futura")))),"Conferir")))</f>
        <v/>
      </c>
    </row>
    <row r="128" ht="28" customHeight="1">
      <c r="A128" s="15" t="n"/>
      <c r="B128" s="16" t="n"/>
      <c r="C128" s="17" t="n"/>
      <c r="D128" s="17" t="n"/>
      <c r="E128" s="28" t="n"/>
      <c r="F128" s="19" t="n"/>
      <c r="G128" s="16" t="n"/>
      <c r="H128" s="16" t="n"/>
      <c r="I128" s="16" t="n"/>
      <c r="J128" s="16" t="n"/>
      <c r="K128" s="28" t="n"/>
      <c r="L128" s="19" t="n"/>
      <c r="M128" s="22">
        <f>IF(A128="","",IF(OR(NOT(ISNUMBER(F128)),J128=""),"",IFERROR(IF(J128="Cancelada",0,MAX(0,F128-N(L128))),"")))</f>
        <v/>
      </c>
      <c r="N128" s="23">
        <f>IF(A128="","",IF(OR(NOT(ISNUMBER(E128)),NOT(ISNUMBER(F128)),J128=""),"Incompleto",IFERROR(IF(J128="Cancelada","Cancelada",IF(AND(ISNUMBER(M128),M128&lt;=0),IF(J128="Paga","Paga","Sem saldo"),IF(E128&lt;TODAY(),"Vencida",IF(E128&lt;=TODAY()+Premissas!$B$5,"A vencer","Futura")))),"Conferir")))</f>
        <v/>
      </c>
    </row>
    <row r="129" ht="28" customHeight="1">
      <c r="A129" s="15" t="n"/>
      <c r="B129" s="16" t="n"/>
      <c r="C129" s="17" t="n"/>
      <c r="D129" s="17" t="n"/>
      <c r="E129" s="28" t="n"/>
      <c r="F129" s="19" t="n"/>
      <c r="G129" s="16" t="n"/>
      <c r="H129" s="16" t="n"/>
      <c r="I129" s="16" t="n"/>
      <c r="J129" s="16" t="n"/>
      <c r="K129" s="28" t="n"/>
      <c r="L129" s="19" t="n"/>
      <c r="M129" s="20">
        <f>IF(A129="","",IF(OR(NOT(ISNUMBER(F129)),J129=""),"",IFERROR(IF(J129="Cancelada",0,MAX(0,F129-N(L129))),"")))</f>
        <v/>
      </c>
      <c r="N129" s="21">
        <f>IF(A129="","",IF(OR(NOT(ISNUMBER(E129)),NOT(ISNUMBER(F129)),J129=""),"Incompleto",IFERROR(IF(J129="Cancelada","Cancelada",IF(AND(ISNUMBER(M129),M129&lt;=0),IF(J129="Paga","Paga","Sem saldo"),IF(E129&lt;TODAY(),"Vencida",IF(E129&lt;=TODAY()+Premissas!$B$5,"A vencer","Futura")))),"Conferir")))</f>
        <v/>
      </c>
    </row>
    <row r="130" ht="28" customHeight="1">
      <c r="A130" s="15" t="n"/>
      <c r="B130" s="16" t="n"/>
      <c r="C130" s="17" t="n"/>
      <c r="D130" s="17" t="n"/>
      <c r="E130" s="28" t="n"/>
      <c r="F130" s="19" t="n"/>
      <c r="G130" s="16" t="n"/>
      <c r="H130" s="16" t="n"/>
      <c r="I130" s="16" t="n"/>
      <c r="J130" s="16" t="n"/>
      <c r="K130" s="28" t="n"/>
      <c r="L130" s="19" t="n"/>
      <c r="M130" s="22">
        <f>IF(A130="","",IF(OR(NOT(ISNUMBER(F130)),J130=""),"",IFERROR(IF(J130="Cancelada",0,MAX(0,F130-N(L130))),"")))</f>
        <v/>
      </c>
      <c r="N130" s="23">
        <f>IF(A130="","",IF(OR(NOT(ISNUMBER(E130)),NOT(ISNUMBER(F130)),J130=""),"Incompleto",IFERROR(IF(J130="Cancelada","Cancelada",IF(AND(ISNUMBER(M130),M130&lt;=0),IF(J130="Paga","Paga","Sem saldo"),IF(E130&lt;TODAY(),"Vencida",IF(E130&lt;=TODAY()+Premissas!$B$5,"A vencer","Futura")))),"Conferir")))</f>
        <v/>
      </c>
    </row>
    <row r="131" ht="28" customHeight="1">
      <c r="A131" s="15" t="n"/>
      <c r="B131" s="16" t="n"/>
      <c r="C131" s="17" t="n"/>
      <c r="D131" s="17" t="n"/>
      <c r="E131" s="28" t="n"/>
      <c r="F131" s="19" t="n"/>
      <c r="G131" s="16" t="n"/>
      <c r="H131" s="16" t="n"/>
      <c r="I131" s="16" t="n"/>
      <c r="J131" s="16" t="n"/>
      <c r="K131" s="28" t="n"/>
      <c r="L131" s="19" t="n"/>
      <c r="M131" s="20">
        <f>IF(A131="","",IF(OR(NOT(ISNUMBER(F131)),J131=""),"",IFERROR(IF(J131="Cancelada",0,MAX(0,F131-N(L131))),"")))</f>
        <v/>
      </c>
      <c r="N131" s="21">
        <f>IF(A131="","",IF(OR(NOT(ISNUMBER(E131)),NOT(ISNUMBER(F131)),J131=""),"Incompleto",IFERROR(IF(J131="Cancelada","Cancelada",IF(AND(ISNUMBER(M131),M131&lt;=0),IF(J131="Paga","Paga","Sem saldo"),IF(E131&lt;TODAY(),"Vencida",IF(E131&lt;=TODAY()+Premissas!$B$5,"A vencer","Futura")))),"Conferir")))</f>
        <v/>
      </c>
    </row>
    <row r="132" ht="28" customHeight="1">
      <c r="A132" s="15" t="n"/>
      <c r="B132" s="16" t="n"/>
      <c r="C132" s="17" t="n"/>
      <c r="D132" s="17" t="n"/>
      <c r="E132" s="28" t="n"/>
      <c r="F132" s="19" t="n"/>
      <c r="G132" s="16" t="n"/>
      <c r="H132" s="16" t="n"/>
      <c r="I132" s="16" t="n"/>
      <c r="J132" s="16" t="n"/>
      <c r="K132" s="28" t="n"/>
      <c r="L132" s="19" t="n"/>
      <c r="M132" s="22">
        <f>IF(A132="","",IF(OR(NOT(ISNUMBER(F132)),J132=""),"",IFERROR(IF(J132="Cancelada",0,MAX(0,F132-N(L132))),"")))</f>
        <v/>
      </c>
      <c r="N132" s="23">
        <f>IF(A132="","",IF(OR(NOT(ISNUMBER(E132)),NOT(ISNUMBER(F132)),J132=""),"Incompleto",IFERROR(IF(J132="Cancelada","Cancelada",IF(AND(ISNUMBER(M132),M132&lt;=0),IF(J132="Paga","Paga","Sem saldo"),IF(E132&lt;TODAY(),"Vencida",IF(E132&lt;=TODAY()+Premissas!$B$5,"A vencer","Futura")))),"Conferir")))</f>
        <v/>
      </c>
    </row>
    <row r="133" ht="28" customHeight="1">
      <c r="A133" s="15" t="n"/>
      <c r="B133" s="16" t="n"/>
      <c r="C133" s="17" t="n"/>
      <c r="D133" s="17" t="n"/>
      <c r="E133" s="28" t="n"/>
      <c r="F133" s="19" t="n"/>
      <c r="G133" s="16" t="n"/>
      <c r="H133" s="16" t="n"/>
      <c r="I133" s="16" t="n"/>
      <c r="J133" s="16" t="n"/>
      <c r="K133" s="28" t="n"/>
      <c r="L133" s="19" t="n"/>
      <c r="M133" s="20">
        <f>IF(A133="","",IF(OR(NOT(ISNUMBER(F133)),J133=""),"",IFERROR(IF(J133="Cancelada",0,MAX(0,F133-N(L133))),"")))</f>
        <v/>
      </c>
      <c r="N133" s="21">
        <f>IF(A133="","",IF(OR(NOT(ISNUMBER(E133)),NOT(ISNUMBER(F133)),J133=""),"Incompleto",IFERROR(IF(J133="Cancelada","Cancelada",IF(AND(ISNUMBER(M133),M133&lt;=0),IF(J133="Paga","Paga","Sem saldo"),IF(E133&lt;TODAY(),"Vencida",IF(E133&lt;=TODAY()+Premissas!$B$5,"A vencer","Futura")))),"Conferir")))</f>
        <v/>
      </c>
    </row>
    <row r="134" ht="28" customHeight="1">
      <c r="A134" s="15" t="n"/>
      <c r="B134" s="16" t="n"/>
      <c r="C134" s="17" t="n"/>
      <c r="D134" s="17" t="n"/>
      <c r="E134" s="28" t="n"/>
      <c r="F134" s="19" t="n"/>
      <c r="G134" s="16" t="n"/>
      <c r="H134" s="16" t="n"/>
      <c r="I134" s="16" t="n"/>
      <c r="J134" s="16" t="n"/>
      <c r="K134" s="28" t="n"/>
      <c r="L134" s="19" t="n"/>
      <c r="M134" s="22">
        <f>IF(A134="","",IF(OR(NOT(ISNUMBER(F134)),J134=""),"",IFERROR(IF(J134="Cancelada",0,MAX(0,F134-N(L134))),"")))</f>
        <v/>
      </c>
      <c r="N134" s="23">
        <f>IF(A134="","",IF(OR(NOT(ISNUMBER(E134)),NOT(ISNUMBER(F134)),J134=""),"Incompleto",IFERROR(IF(J134="Cancelada","Cancelada",IF(AND(ISNUMBER(M134),M134&lt;=0),IF(J134="Paga","Paga","Sem saldo"),IF(E134&lt;TODAY(),"Vencida",IF(E134&lt;=TODAY()+Premissas!$B$5,"A vencer","Futura")))),"Conferir")))</f>
        <v/>
      </c>
    </row>
    <row r="135" ht="28" customHeight="1">
      <c r="A135" s="15" t="n"/>
      <c r="B135" s="16" t="n"/>
      <c r="C135" s="17" t="n"/>
      <c r="D135" s="17" t="n"/>
      <c r="E135" s="28" t="n"/>
      <c r="F135" s="19" t="n"/>
      <c r="G135" s="16" t="n"/>
      <c r="H135" s="16" t="n"/>
      <c r="I135" s="16" t="n"/>
      <c r="J135" s="16" t="n"/>
      <c r="K135" s="28" t="n"/>
      <c r="L135" s="19" t="n"/>
      <c r="M135" s="20">
        <f>IF(A135="","",IF(OR(NOT(ISNUMBER(F135)),J135=""),"",IFERROR(IF(J135="Cancelada",0,MAX(0,F135-N(L135))),"")))</f>
        <v/>
      </c>
      <c r="N135" s="21">
        <f>IF(A135="","",IF(OR(NOT(ISNUMBER(E135)),NOT(ISNUMBER(F135)),J135=""),"Incompleto",IFERROR(IF(J135="Cancelada","Cancelada",IF(AND(ISNUMBER(M135),M135&lt;=0),IF(J135="Paga","Paga","Sem saldo"),IF(E135&lt;TODAY(),"Vencida",IF(E135&lt;=TODAY()+Premissas!$B$5,"A vencer","Futura")))),"Conferir")))</f>
        <v/>
      </c>
    </row>
    <row r="136" ht="28" customHeight="1">
      <c r="A136" s="15" t="n"/>
      <c r="B136" s="16" t="n"/>
      <c r="C136" s="17" t="n"/>
      <c r="D136" s="17" t="n"/>
      <c r="E136" s="28" t="n"/>
      <c r="F136" s="19" t="n"/>
      <c r="G136" s="16" t="n"/>
      <c r="H136" s="16" t="n"/>
      <c r="I136" s="16" t="n"/>
      <c r="J136" s="16" t="n"/>
      <c r="K136" s="28" t="n"/>
      <c r="L136" s="19" t="n"/>
      <c r="M136" s="22">
        <f>IF(A136="","",IF(OR(NOT(ISNUMBER(F136)),J136=""),"",IFERROR(IF(J136="Cancelada",0,MAX(0,F136-N(L136))),"")))</f>
        <v/>
      </c>
      <c r="N136" s="23">
        <f>IF(A136="","",IF(OR(NOT(ISNUMBER(E136)),NOT(ISNUMBER(F136)),J136=""),"Incompleto",IFERROR(IF(J136="Cancelada","Cancelada",IF(AND(ISNUMBER(M136),M136&lt;=0),IF(J136="Paga","Paga","Sem saldo"),IF(E136&lt;TODAY(),"Vencida",IF(E136&lt;=TODAY()+Premissas!$B$5,"A vencer","Futura")))),"Conferir")))</f>
        <v/>
      </c>
    </row>
    <row r="137" ht="28" customHeight="1">
      <c r="A137" s="15" t="n"/>
      <c r="B137" s="16" t="n"/>
      <c r="C137" s="17" t="n"/>
      <c r="D137" s="17" t="n"/>
      <c r="E137" s="28" t="n"/>
      <c r="F137" s="19" t="n"/>
      <c r="G137" s="16" t="n"/>
      <c r="H137" s="16" t="n"/>
      <c r="I137" s="16" t="n"/>
      <c r="J137" s="16" t="n"/>
      <c r="K137" s="28" t="n"/>
      <c r="L137" s="19" t="n"/>
      <c r="M137" s="20">
        <f>IF(A137="","",IF(OR(NOT(ISNUMBER(F137)),J137=""),"",IFERROR(IF(J137="Cancelada",0,MAX(0,F137-N(L137))),"")))</f>
        <v/>
      </c>
      <c r="N137" s="21">
        <f>IF(A137="","",IF(OR(NOT(ISNUMBER(E137)),NOT(ISNUMBER(F137)),J137=""),"Incompleto",IFERROR(IF(J137="Cancelada","Cancelada",IF(AND(ISNUMBER(M137),M137&lt;=0),IF(J137="Paga","Paga","Sem saldo"),IF(E137&lt;TODAY(),"Vencida",IF(E137&lt;=TODAY()+Premissas!$B$5,"A vencer","Futura")))),"Conferir")))</f>
        <v/>
      </c>
    </row>
    <row r="138" ht="28" customHeight="1">
      <c r="A138" s="15" t="n"/>
      <c r="B138" s="16" t="n"/>
      <c r="C138" s="17" t="n"/>
      <c r="D138" s="17" t="n"/>
      <c r="E138" s="28" t="n"/>
      <c r="F138" s="19" t="n"/>
      <c r="G138" s="16" t="n"/>
      <c r="H138" s="16" t="n"/>
      <c r="I138" s="16" t="n"/>
      <c r="J138" s="16" t="n"/>
      <c r="K138" s="28" t="n"/>
      <c r="L138" s="19" t="n"/>
      <c r="M138" s="22">
        <f>IF(A138="","",IF(OR(NOT(ISNUMBER(F138)),J138=""),"",IFERROR(IF(J138="Cancelada",0,MAX(0,F138-N(L138))),"")))</f>
        <v/>
      </c>
      <c r="N138" s="23">
        <f>IF(A138="","",IF(OR(NOT(ISNUMBER(E138)),NOT(ISNUMBER(F138)),J138=""),"Incompleto",IFERROR(IF(J138="Cancelada","Cancelada",IF(AND(ISNUMBER(M138),M138&lt;=0),IF(J138="Paga","Paga","Sem saldo"),IF(E138&lt;TODAY(),"Vencida",IF(E138&lt;=TODAY()+Premissas!$B$5,"A vencer","Futura")))),"Conferir")))</f>
        <v/>
      </c>
    </row>
    <row r="139" ht="28" customHeight="1">
      <c r="A139" s="15" t="n"/>
      <c r="B139" s="16" t="n"/>
      <c r="C139" s="17" t="n"/>
      <c r="D139" s="17" t="n"/>
      <c r="E139" s="28" t="n"/>
      <c r="F139" s="19" t="n"/>
      <c r="G139" s="16" t="n"/>
      <c r="H139" s="16" t="n"/>
      <c r="I139" s="16" t="n"/>
      <c r="J139" s="16" t="n"/>
      <c r="K139" s="28" t="n"/>
      <c r="L139" s="19" t="n"/>
      <c r="M139" s="20">
        <f>IF(A139="","",IF(OR(NOT(ISNUMBER(F139)),J139=""),"",IFERROR(IF(J139="Cancelada",0,MAX(0,F139-N(L139))),"")))</f>
        <v/>
      </c>
      <c r="N139" s="21">
        <f>IF(A139="","",IF(OR(NOT(ISNUMBER(E139)),NOT(ISNUMBER(F139)),J139=""),"Incompleto",IFERROR(IF(J139="Cancelada","Cancelada",IF(AND(ISNUMBER(M139),M139&lt;=0),IF(J139="Paga","Paga","Sem saldo"),IF(E139&lt;TODAY(),"Vencida",IF(E139&lt;=TODAY()+Premissas!$B$5,"A vencer","Futura")))),"Conferir")))</f>
        <v/>
      </c>
    </row>
    <row r="140" ht="28" customHeight="1">
      <c r="A140" s="15" t="n"/>
      <c r="B140" s="16" t="n"/>
      <c r="C140" s="17" t="n"/>
      <c r="D140" s="17" t="n"/>
      <c r="E140" s="28" t="n"/>
      <c r="F140" s="19" t="n"/>
      <c r="G140" s="16" t="n"/>
      <c r="H140" s="16" t="n"/>
      <c r="I140" s="16" t="n"/>
      <c r="J140" s="16" t="n"/>
      <c r="K140" s="28" t="n"/>
      <c r="L140" s="19" t="n"/>
      <c r="M140" s="22">
        <f>IF(A140="","",IF(OR(NOT(ISNUMBER(F140)),J140=""),"",IFERROR(IF(J140="Cancelada",0,MAX(0,F140-N(L140))),"")))</f>
        <v/>
      </c>
      <c r="N140" s="23">
        <f>IF(A140="","",IF(OR(NOT(ISNUMBER(E140)),NOT(ISNUMBER(F140)),J140=""),"Incompleto",IFERROR(IF(J140="Cancelada","Cancelada",IF(AND(ISNUMBER(M140),M140&lt;=0),IF(J140="Paga","Paga","Sem saldo"),IF(E140&lt;TODAY(),"Vencida",IF(E140&lt;=TODAY()+Premissas!$B$5,"A vencer","Futura")))),"Conferir")))</f>
        <v/>
      </c>
    </row>
    <row r="141" ht="28" customHeight="1">
      <c r="A141" s="15" t="n"/>
      <c r="B141" s="16" t="n"/>
      <c r="C141" s="17" t="n"/>
      <c r="D141" s="17" t="n"/>
      <c r="E141" s="28" t="n"/>
      <c r="F141" s="19" t="n"/>
      <c r="G141" s="16" t="n"/>
      <c r="H141" s="16" t="n"/>
      <c r="I141" s="16" t="n"/>
      <c r="J141" s="16" t="n"/>
      <c r="K141" s="28" t="n"/>
      <c r="L141" s="19" t="n"/>
      <c r="M141" s="20">
        <f>IF(A141="","",IF(OR(NOT(ISNUMBER(F141)),J141=""),"",IFERROR(IF(J141="Cancelada",0,MAX(0,F141-N(L141))),"")))</f>
        <v/>
      </c>
      <c r="N141" s="21">
        <f>IF(A141="","",IF(OR(NOT(ISNUMBER(E141)),NOT(ISNUMBER(F141)),J141=""),"Incompleto",IFERROR(IF(J141="Cancelada","Cancelada",IF(AND(ISNUMBER(M141),M141&lt;=0),IF(J141="Paga","Paga","Sem saldo"),IF(E141&lt;TODAY(),"Vencida",IF(E141&lt;=TODAY()+Premissas!$B$5,"A vencer","Futura")))),"Conferir")))</f>
        <v/>
      </c>
    </row>
    <row r="142" ht="28" customHeight="1">
      <c r="A142" s="15" t="n"/>
      <c r="B142" s="16" t="n"/>
      <c r="C142" s="17" t="n"/>
      <c r="D142" s="17" t="n"/>
      <c r="E142" s="28" t="n"/>
      <c r="F142" s="19" t="n"/>
      <c r="G142" s="16" t="n"/>
      <c r="H142" s="16" t="n"/>
      <c r="I142" s="16" t="n"/>
      <c r="J142" s="16" t="n"/>
      <c r="K142" s="28" t="n"/>
      <c r="L142" s="19" t="n"/>
      <c r="M142" s="22">
        <f>IF(A142="","",IF(OR(NOT(ISNUMBER(F142)),J142=""),"",IFERROR(IF(J142="Cancelada",0,MAX(0,F142-N(L142))),"")))</f>
        <v/>
      </c>
      <c r="N142" s="23">
        <f>IF(A142="","",IF(OR(NOT(ISNUMBER(E142)),NOT(ISNUMBER(F142)),J142=""),"Incompleto",IFERROR(IF(J142="Cancelada","Cancelada",IF(AND(ISNUMBER(M142),M142&lt;=0),IF(J142="Paga","Paga","Sem saldo"),IF(E142&lt;TODAY(),"Vencida",IF(E142&lt;=TODAY()+Premissas!$B$5,"A vencer","Futura")))),"Conferir")))</f>
        <v/>
      </c>
    </row>
    <row r="143" ht="28" customHeight="1">
      <c r="A143" s="15" t="n"/>
      <c r="B143" s="16" t="n"/>
      <c r="C143" s="17" t="n"/>
      <c r="D143" s="17" t="n"/>
      <c r="E143" s="28" t="n"/>
      <c r="F143" s="19" t="n"/>
      <c r="G143" s="16" t="n"/>
      <c r="H143" s="16" t="n"/>
      <c r="I143" s="16" t="n"/>
      <c r="J143" s="16" t="n"/>
      <c r="K143" s="28" t="n"/>
      <c r="L143" s="19" t="n"/>
      <c r="M143" s="20">
        <f>IF(A143="","",IF(OR(NOT(ISNUMBER(F143)),J143=""),"",IFERROR(IF(J143="Cancelada",0,MAX(0,F143-N(L143))),"")))</f>
        <v/>
      </c>
      <c r="N143" s="21">
        <f>IF(A143="","",IF(OR(NOT(ISNUMBER(E143)),NOT(ISNUMBER(F143)),J143=""),"Incompleto",IFERROR(IF(J143="Cancelada","Cancelada",IF(AND(ISNUMBER(M143),M143&lt;=0),IF(J143="Paga","Paga","Sem saldo"),IF(E143&lt;TODAY(),"Vencida",IF(E143&lt;=TODAY()+Premissas!$B$5,"A vencer","Futura")))),"Conferir")))</f>
        <v/>
      </c>
    </row>
    <row r="144" ht="28" customHeight="1">
      <c r="A144" s="15" t="n"/>
      <c r="B144" s="16" t="n"/>
      <c r="C144" s="17" t="n"/>
      <c r="D144" s="17" t="n"/>
      <c r="E144" s="28" t="n"/>
      <c r="F144" s="19" t="n"/>
      <c r="G144" s="16" t="n"/>
      <c r="H144" s="16" t="n"/>
      <c r="I144" s="16" t="n"/>
      <c r="J144" s="16" t="n"/>
      <c r="K144" s="28" t="n"/>
      <c r="L144" s="19" t="n"/>
      <c r="M144" s="22">
        <f>IF(A144="","",IF(OR(NOT(ISNUMBER(F144)),J144=""),"",IFERROR(IF(J144="Cancelada",0,MAX(0,F144-N(L144))),"")))</f>
        <v/>
      </c>
      <c r="N144" s="23">
        <f>IF(A144="","",IF(OR(NOT(ISNUMBER(E144)),NOT(ISNUMBER(F144)),J144=""),"Incompleto",IFERROR(IF(J144="Cancelada","Cancelada",IF(AND(ISNUMBER(M144),M144&lt;=0),IF(J144="Paga","Paga","Sem saldo"),IF(E144&lt;TODAY(),"Vencida",IF(E144&lt;=TODAY()+Premissas!$B$5,"A vencer","Futura")))),"Conferir")))</f>
        <v/>
      </c>
    </row>
    <row r="145" ht="28" customHeight="1">
      <c r="A145" s="15" t="n"/>
      <c r="B145" s="16" t="n"/>
      <c r="C145" s="17" t="n"/>
      <c r="D145" s="17" t="n"/>
      <c r="E145" s="28" t="n"/>
      <c r="F145" s="19" t="n"/>
      <c r="G145" s="16" t="n"/>
      <c r="H145" s="16" t="n"/>
      <c r="I145" s="16" t="n"/>
      <c r="J145" s="16" t="n"/>
      <c r="K145" s="28" t="n"/>
      <c r="L145" s="19" t="n"/>
      <c r="M145" s="20">
        <f>IF(A145="","",IF(OR(NOT(ISNUMBER(F145)),J145=""),"",IFERROR(IF(J145="Cancelada",0,MAX(0,F145-N(L145))),"")))</f>
        <v/>
      </c>
      <c r="N145" s="21">
        <f>IF(A145="","",IF(OR(NOT(ISNUMBER(E145)),NOT(ISNUMBER(F145)),J145=""),"Incompleto",IFERROR(IF(J145="Cancelada","Cancelada",IF(AND(ISNUMBER(M145),M145&lt;=0),IF(J145="Paga","Paga","Sem saldo"),IF(E145&lt;TODAY(),"Vencida",IF(E145&lt;=TODAY()+Premissas!$B$5,"A vencer","Futura")))),"Conferir")))</f>
        <v/>
      </c>
    </row>
    <row r="146" ht="28" customHeight="1">
      <c r="A146" s="15" t="n"/>
      <c r="B146" s="16" t="n"/>
      <c r="C146" s="17" t="n"/>
      <c r="D146" s="17" t="n"/>
      <c r="E146" s="28" t="n"/>
      <c r="F146" s="19" t="n"/>
      <c r="G146" s="16" t="n"/>
      <c r="H146" s="16" t="n"/>
      <c r="I146" s="16" t="n"/>
      <c r="J146" s="16" t="n"/>
      <c r="K146" s="28" t="n"/>
      <c r="L146" s="19" t="n"/>
      <c r="M146" s="22">
        <f>IF(A146="","",IF(OR(NOT(ISNUMBER(F146)),J146=""),"",IFERROR(IF(J146="Cancelada",0,MAX(0,F146-N(L146))),"")))</f>
        <v/>
      </c>
      <c r="N146" s="23">
        <f>IF(A146="","",IF(OR(NOT(ISNUMBER(E146)),NOT(ISNUMBER(F146)),J146=""),"Incompleto",IFERROR(IF(J146="Cancelada","Cancelada",IF(AND(ISNUMBER(M146),M146&lt;=0),IF(J146="Paga","Paga","Sem saldo"),IF(E146&lt;TODAY(),"Vencida",IF(E146&lt;=TODAY()+Premissas!$B$5,"A vencer","Futura")))),"Conferir")))</f>
        <v/>
      </c>
    </row>
    <row r="147" ht="28" customHeight="1">
      <c r="A147" s="15" t="n"/>
      <c r="B147" s="16" t="n"/>
      <c r="C147" s="17" t="n"/>
      <c r="D147" s="17" t="n"/>
      <c r="E147" s="28" t="n"/>
      <c r="F147" s="19" t="n"/>
      <c r="G147" s="16" t="n"/>
      <c r="H147" s="16" t="n"/>
      <c r="I147" s="16" t="n"/>
      <c r="J147" s="16" t="n"/>
      <c r="K147" s="28" t="n"/>
      <c r="L147" s="19" t="n"/>
      <c r="M147" s="20">
        <f>IF(A147="","",IF(OR(NOT(ISNUMBER(F147)),J147=""),"",IFERROR(IF(J147="Cancelada",0,MAX(0,F147-N(L147))),"")))</f>
        <v/>
      </c>
      <c r="N147" s="21">
        <f>IF(A147="","",IF(OR(NOT(ISNUMBER(E147)),NOT(ISNUMBER(F147)),J147=""),"Incompleto",IFERROR(IF(J147="Cancelada","Cancelada",IF(AND(ISNUMBER(M147),M147&lt;=0),IF(J147="Paga","Paga","Sem saldo"),IF(E147&lt;TODAY(),"Vencida",IF(E147&lt;=TODAY()+Premissas!$B$5,"A vencer","Futura")))),"Conferir")))</f>
        <v/>
      </c>
    </row>
    <row r="148" ht="28" customHeight="1">
      <c r="A148" s="15" t="n"/>
      <c r="B148" s="16" t="n"/>
      <c r="C148" s="17" t="n"/>
      <c r="D148" s="17" t="n"/>
      <c r="E148" s="28" t="n"/>
      <c r="F148" s="19" t="n"/>
      <c r="G148" s="16" t="n"/>
      <c r="H148" s="16" t="n"/>
      <c r="I148" s="16" t="n"/>
      <c r="J148" s="16" t="n"/>
      <c r="K148" s="28" t="n"/>
      <c r="L148" s="19" t="n"/>
      <c r="M148" s="22">
        <f>IF(A148="","",IF(OR(NOT(ISNUMBER(F148)),J148=""),"",IFERROR(IF(J148="Cancelada",0,MAX(0,F148-N(L148))),"")))</f>
        <v/>
      </c>
      <c r="N148" s="23">
        <f>IF(A148="","",IF(OR(NOT(ISNUMBER(E148)),NOT(ISNUMBER(F148)),J148=""),"Incompleto",IFERROR(IF(J148="Cancelada","Cancelada",IF(AND(ISNUMBER(M148),M148&lt;=0),IF(J148="Paga","Paga","Sem saldo"),IF(E148&lt;TODAY(),"Vencida",IF(E148&lt;=TODAY()+Premissas!$B$5,"A vencer","Futura")))),"Conferir")))</f>
        <v/>
      </c>
    </row>
    <row r="149" ht="28" customHeight="1">
      <c r="A149" s="15" t="n"/>
      <c r="B149" s="16" t="n"/>
      <c r="C149" s="17" t="n"/>
      <c r="D149" s="17" t="n"/>
      <c r="E149" s="28" t="n"/>
      <c r="F149" s="19" t="n"/>
      <c r="G149" s="16" t="n"/>
      <c r="H149" s="16" t="n"/>
      <c r="I149" s="16" t="n"/>
      <c r="J149" s="16" t="n"/>
      <c r="K149" s="28" t="n"/>
      <c r="L149" s="19" t="n"/>
      <c r="M149" s="20">
        <f>IF(A149="","",IF(OR(NOT(ISNUMBER(F149)),J149=""),"",IFERROR(IF(J149="Cancelada",0,MAX(0,F149-N(L149))),"")))</f>
        <v/>
      </c>
      <c r="N149" s="21">
        <f>IF(A149="","",IF(OR(NOT(ISNUMBER(E149)),NOT(ISNUMBER(F149)),J149=""),"Incompleto",IFERROR(IF(J149="Cancelada","Cancelada",IF(AND(ISNUMBER(M149),M149&lt;=0),IF(J149="Paga","Paga","Sem saldo"),IF(E149&lt;TODAY(),"Vencida",IF(E149&lt;=TODAY()+Premissas!$B$5,"A vencer","Futura")))),"Conferir")))</f>
        <v/>
      </c>
    </row>
    <row r="150" ht="28" customHeight="1">
      <c r="A150" s="15" t="n"/>
      <c r="B150" s="16" t="n"/>
      <c r="C150" s="17" t="n"/>
      <c r="D150" s="17" t="n"/>
      <c r="E150" s="28" t="n"/>
      <c r="F150" s="19" t="n"/>
      <c r="G150" s="16" t="n"/>
      <c r="H150" s="16" t="n"/>
      <c r="I150" s="16" t="n"/>
      <c r="J150" s="16" t="n"/>
      <c r="K150" s="28" t="n"/>
      <c r="L150" s="19" t="n"/>
      <c r="M150" s="22">
        <f>IF(A150="","",IF(OR(NOT(ISNUMBER(F150)),J150=""),"",IFERROR(IF(J150="Cancelada",0,MAX(0,F150-N(L150))),"")))</f>
        <v/>
      </c>
      <c r="N150" s="23">
        <f>IF(A150="","",IF(OR(NOT(ISNUMBER(E150)),NOT(ISNUMBER(F150)),J150=""),"Incompleto",IFERROR(IF(J150="Cancelada","Cancelada",IF(AND(ISNUMBER(M150),M150&lt;=0),IF(J150="Paga","Paga","Sem saldo"),IF(E150&lt;TODAY(),"Vencida",IF(E150&lt;=TODAY()+Premissas!$B$5,"A vencer","Futura")))),"Conferir")))</f>
        <v/>
      </c>
    </row>
    <row r="151" ht="28" customHeight="1">
      <c r="A151" s="15" t="n"/>
      <c r="B151" s="16" t="n"/>
      <c r="C151" s="17" t="n"/>
      <c r="D151" s="17" t="n"/>
      <c r="E151" s="28" t="n"/>
      <c r="F151" s="19" t="n"/>
      <c r="G151" s="16" t="n"/>
      <c r="H151" s="16" t="n"/>
      <c r="I151" s="16" t="n"/>
      <c r="J151" s="16" t="n"/>
      <c r="K151" s="28" t="n"/>
      <c r="L151" s="19" t="n"/>
      <c r="M151" s="20">
        <f>IF(A151="","",IF(OR(NOT(ISNUMBER(F151)),J151=""),"",IFERROR(IF(J151="Cancelada",0,MAX(0,F151-N(L151))),"")))</f>
        <v/>
      </c>
      <c r="N151" s="21">
        <f>IF(A151="","",IF(OR(NOT(ISNUMBER(E151)),NOT(ISNUMBER(F151)),J151=""),"Incompleto",IFERROR(IF(J151="Cancelada","Cancelada",IF(AND(ISNUMBER(M151),M151&lt;=0),IF(J151="Paga","Paga","Sem saldo"),IF(E151&lt;TODAY(),"Vencida",IF(E151&lt;=TODAY()+Premissas!$B$5,"A vencer","Futura")))),"Conferir")))</f>
        <v/>
      </c>
    </row>
    <row r="152" ht="28" customHeight="1">
      <c r="A152" s="15" t="n"/>
      <c r="B152" s="16" t="n"/>
      <c r="C152" s="17" t="n"/>
      <c r="D152" s="17" t="n"/>
      <c r="E152" s="28" t="n"/>
      <c r="F152" s="19" t="n"/>
      <c r="G152" s="16" t="n"/>
      <c r="H152" s="16" t="n"/>
      <c r="I152" s="16" t="n"/>
      <c r="J152" s="16" t="n"/>
      <c r="K152" s="28" t="n"/>
      <c r="L152" s="19" t="n"/>
      <c r="M152" s="22">
        <f>IF(A152="","",IF(OR(NOT(ISNUMBER(F152)),J152=""),"",IFERROR(IF(J152="Cancelada",0,MAX(0,F152-N(L152))),"")))</f>
        <v/>
      </c>
      <c r="N152" s="23">
        <f>IF(A152="","",IF(OR(NOT(ISNUMBER(E152)),NOT(ISNUMBER(F152)),J152=""),"Incompleto",IFERROR(IF(J152="Cancelada","Cancelada",IF(AND(ISNUMBER(M152),M152&lt;=0),IF(J152="Paga","Paga","Sem saldo"),IF(E152&lt;TODAY(),"Vencida",IF(E152&lt;=TODAY()+Premissas!$B$5,"A vencer","Futura")))),"Conferir")))</f>
        <v/>
      </c>
    </row>
    <row r="153" ht="28" customHeight="1">
      <c r="A153" s="15" t="n"/>
      <c r="B153" s="16" t="n"/>
      <c r="C153" s="17" t="n"/>
      <c r="D153" s="17" t="n"/>
      <c r="E153" s="28" t="n"/>
      <c r="F153" s="19" t="n"/>
      <c r="G153" s="16" t="n"/>
      <c r="H153" s="16" t="n"/>
      <c r="I153" s="16" t="n"/>
      <c r="J153" s="16" t="n"/>
      <c r="K153" s="28" t="n"/>
      <c r="L153" s="19" t="n"/>
      <c r="M153" s="20">
        <f>IF(A153="","",IF(OR(NOT(ISNUMBER(F153)),J153=""),"",IFERROR(IF(J153="Cancelada",0,MAX(0,F153-N(L153))),"")))</f>
        <v/>
      </c>
      <c r="N153" s="21">
        <f>IF(A153="","",IF(OR(NOT(ISNUMBER(E153)),NOT(ISNUMBER(F153)),J153=""),"Incompleto",IFERROR(IF(J153="Cancelada","Cancelada",IF(AND(ISNUMBER(M153),M153&lt;=0),IF(J153="Paga","Paga","Sem saldo"),IF(E153&lt;TODAY(),"Vencida",IF(E153&lt;=TODAY()+Premissas!$B$5,"A vencer","Futura")))),"Conferir")))</f>
        <v/>
      </c>
    </row>
    <row r="154" ht="28" customHeight="1">
      <c r="A154" s="15" t="n"/>
      <c r="B154" s="16" t="n"/>
      <c r="C154" s="17" t="n"/>
      <c r="D154" s="17" t="n"/>
      <c r="E154" s="28" t="n"/>
      <c r="F154" s="19" t="n"/>
      <c r="G154" s="16" t="n"/>
      <c r="H154" s="16" t="n"/>
      <c r="I154" s="16" t="n"/>
      <c r="J154" s="16" t="n"/>
      <c r="K154" s="28" t="n"/>
      <c r="L154" s="19" t="n"/>
      <c r="M154" s="22">
        <f>IF(A154="","",IF(OR(NOT(ISNUMBER(F154)),J154=""),"",IFERROR(IF(J154="Cancelada",0,MAX(0,F154-N(L154))),"")))</f>
        <v/>
      </c>
      <c r="N154" s="23">
        <f>IF(A154="","",IF(OR(NOT(ISNUMBER(E154)),NOT(ISNUMBER(F154)),J154=""),"Incompleto",IFERROR(IF(J154="Cancelada","Cancelada",IF(AND(ISNUMBER(M154),M154&lt;=0),IF(J154="Paga","Paga","Sem saldo"),IF(E154&lt;TODAY(),"Vencida",IF(E154&lt;=TODAY()+Premissas!$B$5,"A vencer","Futura")))),"Conferir")))</f>
        <v/>
      </c>
    </row>
  </sheetData>
  <mergeCells count="1">
    <mergeCell ref="A1:N1"/>
  </mergeCells>
  <conditionalFormatting sqref="A5:N154">
    <cfRule type="expression" priority="1" dxfId="0">
      <formula>AND($A5&lt;&gt;"",COUNTIFS($A$5:$A$154,$A5,$C$5:$C$154,$C5)&gt;1)</formula>
    </cfRule>
  </conditionalFormatting>
  <conditionalFormatting sqref="N5:N154">
    <cfRule type="expression" priority="2" dxfId="0">
      <formula>$N5="Vencida"</formula>
    </cfRule>
    <cfRule type="expression" priority="3" dxfId="1">
      <formula>$N5="A vencer"</formula>
    </cfRule>
    <cfRule type="expression" priority="4" dxfId="2">
      <formula>OR($N5="Paga",$N5="Sem saldo")</formula>
    </cfRule>
  </conditionalFormatting>
  <dataValidations count="7">
    <dataValidation sqref="J5:J154" showDropDown="0" showInputMessage="1" showErrorMessage="1" allowBlank="0" errorTitle="Status inválido" error="Escolha um status da lista visível em Premissas." promptTitle="Status" prompt="Selecione o status informado para a parcela." type="list">
      <formula1>=INDIRECT("'Premissas'!$D$4:$D$7")</formula1>
    </dataValidation>
    <dataValidation sqref="G5:G154" showDropDown="0" showInputMessage="0" showErrorMessage="1" allowBlank="0" errorTitle="Ministério inválido" error="Escolha um ministério da lista ou revise as opções em Premissas." type="list">
      <formula1>=INDIRECT("'Premissas'!$F$4:$F$8")</formula1>
    </dataValidation>
    <dataValidation sqref="C5:C154" showDropDown="0" showInputMessage="0" showErrorMessage="1" allowBlank="0" errorTitle="Parcela incoerente" error="A parcela deve ficar entre 1, o total informado e o limite de Premissas." type="custom">
      <formula1>=OR(C5="",AND(ISNUMBER(C5),C5&gt;=1,C5&lt;=D5,C5&lt;=INDIRECT("'Premissas'!$B$8")))</formula1>
    </dataValidation>
    <dataValidation sqref="D5:D154" showDropDown="0" showInputMessage="0" showErrorMessage="1" allowBlank="0" errorTitle="Total inválido" error="Informe um total de parcelas dentro do limite visível em Premissas." type="whole" operator="between">
      <formula1>1</formula1>
      <formula2>INDIRECT("'Premissas'!$B$8")</formula2>
    </dataValidation>
    <dataValidation sqref="E5:E154 K5:K154" showDropDown="0" showInputMessage="0" showErrorMessage="1" allowBlank="0" errorTitle="Data fora do intervalo" error="Informe uma data dentro do intervalo visível em Premissas." type="date" operator="between">
      <formula1>INDIRECT("'Premissas'!$B$6")</formula1>
      <formula2>INDIRECT("'Premissas'!$B$7")</formula2>
    </dataValidation>
    <dataValidation sqref="F5:F154" showDropDown="0" showInputMessage="0" showErrorMessage="1" allowBlank="0" errorTitle="Valor previsto inválido" error="Informe um valor positivo dentro do limite visível em Premissas." type="decimal" operator="between">
      <formula1>0.01</formula1>
      <formula2>INDIRECT("'Premissas'!$B$9")</formula2>
    </dataValidation>
    <dataValidation sqref="L5:L154" showDropDown="0" showInputMessage="0" showErrorMessage="1" allowBlank="0" errorTitle="Valor pago incoerente" error="O valor pago não pode ser negativo nem superar o valor previsto." type="custom">
      <formula1>=OR(L5="",AND(ISNUMBER(L5),L5&gt;=0,L5&lt;=F5,L5&lt;=INDIRECT("'Premissas'!$B$9")))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F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34" customWidth="1" min="3" max="3"/>
    <col width="22" customWidth="1" min="4" max="4"/>
    <col width="3" customWidth="1" min="5" max="5"/>
    <col width="31" customWidth="1" min="6" max="6"/>
  </cols>
  <sheetData>
    <row r="1" ht="28" customHeight="1">
      <c r="A1" s="1" t="inlineStr">
        <is>
          <t>Premissas, limites e listas editáveis</t>
        </is>
      </c>
      <c r="B1" s="26" t="n"/>
      <c r="C1" s="26" t="n"/>
      <c r="D1" s="26" t="n"/>
      <c r="E1" s="26" t="n"/>
      <c r="F1" s="27" t="n"/>
    </row>
    <row r="2"/>
    <row r="3" ht="27" customHeight="1">
      <c r="A3" s="3" t="inlineStr">
        <is>
          <t>Premissa ou limite</t>
        </is>
      </c>
      <c r="B3" s="3" t="inlineStr">
        <is>
          <t>Valor editável</t>
        </is>
      </c>
      <c r="C3" s="3" t="inlineStr">
        <is>
          <t>Uso no cálculo</t>
        </is>
      </c>
      <c r="D3" s="3" t="inlineStr">
        <is>
          <t>Status permitidos</t>
        </is>
      </c>
      <c r="F3" s="3" t="inlineStr">
        <is>
          <t>Ministérios fictícios</t>
        </is>
      </c>
    </row>
    <row r="4" ht="27" customHeight="1">
      <c r="A4" s="23" t="inlineStr">
        <is>
          <t>Início da projeção</t>
        </is>
      </c>
      <c r="B4" s="28" t="n">
        <v>46266</v>
      </c>
      <c r="C4" s="23" t="inlineStr">
        <is>
          <t>Primeiro mês do horizonte de 12 meses</t>
        </is>
      </c>
      <c r="D4" s="24" t="inlineStr">
        <is>
          <t>Prevista</t>
        </is>
      </c>
      <c r="F4" s="24" t="inlineStr">
        <is>
          <t>Administração Fictícia</t>
        </is>
      </c>
    </row>
    <row r="5" ht="27" customHeight="1">
      <c r="A5" s="21" t="inlineStr">
        <is>
          <t>Dias para alerta de vencimento</t>
        </is>
      </c>
      <c r="B5" s="17" t="n">
        <v>10</v>
      </c>
      <c r="C5" s="21" t="inlineStr">
        <is>
          <t>Classificação “A vencer”</t>
        </is>
      </c>
      <c r="D5" s="24" t="inlineStr">
        <is>
          <t>Paga</t>
        </is>
      </c>
      <c r="F5" s="24" t="inlineStr">
        <is>
          <t>Música Fictícia</t>
        </is>
      </c>
    </row>
    <row r="6" ht="27" customHeight="1">
      <c r="A6" s="23" t="inlineStr">
        <is>
          <t>Data mínima aceita</t>
        </is>
      </c>
      <c r="B6" s="28" t="n">
        <v>45292</v>
      </c>
      <c r="C6" s="23" t="inlineStr">
        <is>
          <t>Validação de datas</t>
        </is>
      </c>
      <c r="D6" s="24" t="inlineStr">
        <is>
          <t>Cancelada</t>
        </is>
      </c>
      <c r="F6" s="24" t="inlineStr">
        <is>
          <t>Ação Comunitária Fictícia</t>
        </is>
      </c>
    </row>
    <row r="7" ht="27" customHeight="1">
      <c r="A7" s="21" t="inlineStr">
        <is>
          <t>Data máxima aceita</t>
        </is>
      </c>
      <c r="B7" s="28" t="n">
        <v>48213</v>
      </c>
      <c r="C7" s="21" t="inlineStr">
        <is>
          <t>Validação de datas</t>
        </is>
      </c>
      <c r="D7" s="24" t="inlineStr">
        <is>
          <t>Em conferência</t>
        </is>
      </c>
      <c r="F7" s="24" t="inlineStr">
        <is>
          <t>Formação Fictícia</t>
        </is>
      </c>
    </row>
    <row r="8" ht="27" customHeight="1">
      <c r="A8" s="23" t="inlineStr">
        <is>
          <t>Máximo de parcelas</t>
        </is>
      </c>
      <c r="B8" s="17" t="n">
        <v>60</v>
      </c>
      <c r="C8" s="23" t="inlineStr">
        <is>
          <t>Validação das quantidades</t>
        </is>
      </c>
      <c r="F8" s="24" t="inlineStr">
        <is>
          <t>Infraestrutura Fictícia</t>
        </is>
      </c>
    </row>
    <row r="9" ht="27" customHeight="1">
      <c r="A9" s="21" t="inlineStr">
        <is>
          <t>Valor máximo por parcela</t>
        </is>
      </c>
      <c r="B9" s="19" t="n">
        <v>50000</v>
      </c>
      <c r="C9" s="21" t="inlineStr">
        <is>
          <t>Validação dos valores</t>
        </is>
      </c>
    </row>
    <row r="10"/>
    <row r="11"/>
    <row r="12">
      <c r="A12" s="25" t="inlineStr">
        <is>
          <t>Critérios de cálculo</t>
        </is>
      </c>
    </row>
    <row r="13" ht="26" customHeight="1">
      <c r="A13" s="21" t="inlineStr">
        <is>
          <t>O saldo previsto corresponde ao valor previsto menos o valor pago informado.</t>
        </is>
      </c>
    </row>
    <row r="14" ht="26" customHeight="1">
      <c r="A14" s="23" t="inlineStr">
        <is>
          <t>Parcelas canceladas não entram na projeção de saldo.</t>
        </is>
      </c>
    </row>
    <row r="15" ht="26" customHeight="1">
      <c r="A15" s="21" t="inlineStr">
        <is>
          <t>“Vencida” e “A vencer” são alertas para conferência humana.</t>
        </is>
      </c>
    </row>
    <row r="16" ht="26" customHeight="1">
      <c r="A16" s="23" t="inlineStr">
        <is>
          <t>A projeção mensal usa a data de vencimento e o saldo de cada parcela.</t>
        </is>
      </c>
    </row>
    <row r="17" ht="26" customHeight="1">
      <c r="A17" s="21" t="inlineStr">
        <is>
          <t>Edite limites e listas conforme a rotina administrativa local fictícia.</t>
        </is>
      </c>
    </row>
  </sheetData>
  <mergeCells count="1">
    <mergeCell ref="A1:F1"/>
  </mergeCells>
  <conditionalFormatting sqref="B5">
    <cfRule type="expression" priority="1" dxfId="0">
      <formula>OR(B5="",NOT(ISNUMBER(B5)),B5&lt;0)</formula>
    </cfRule>
  </conditionalFormatting>
  <conditionalFormatting sqref="B6:B7">
    <cfRule type="expression" priority="2" dxfId="0">
      <formula>OR(NOT(ISNUMBER(B6)),$B$6&gt;$B$7)</formula>
    </cfRule>
  </conditionalFormatting>
  <conditionalFormatting sqref="B8">
    <cfRule type="expression" priority="3" dxfId="0">
      <formula>OR(B8="",NOT(ISNUMBER(B8)),B8&lt;1)</formula>
    </cfRule>
  </conditionalFormatting>
  <conditionalFormatting sqref="B9">
    <cfRule type="expression" priority="4" dxfId="0">
      <formula>OR(B9="",NOT(ISNUMBER(B9)),B9&lt;=0)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2026-09-11T06:24:51Z</dcterms:created>
  <dcterms:modified xmlns:dcterms="http://purl.org/dc/terms/" xmlns:xsi="http://www.w3.org/2001/XMLSchema-instance" xsi:type="dcterms:W3CDTF">2026-09-11T06:24:52+00:00Z</dcterms:modified>
</cp:coreProperties>
</file>