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ovi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'Movimentos'!$A$4:$J$104</definedName>
    <definedName name="_xlnm._FilterDatabase" localSheetId="2" hidden="1">'Premissas'!$A$3:$C$8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mmm/yyyy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716D"/>
      <sz val="9"/>
    </font>
    <font>
      <name val="Calibri"/>
      <b val="1"/>
      <color rgb="00FFFFFF"/>
      <sz val="10"/>
    </font>
    <font>
      <name val="Calibri"/>
      <color rgb="00243634"/>
      <sz val="10"/>
    </font>
    <font>
      <name val="Calibri"/>
      <b val="1"/>
      <color rgb="00243634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F7A68"/>
        <sz val="10"/>
      </font>
      <fill>
        <patternFill patternType="solid">
          <fgColor rgb="00DDEDE8"/>
        </patternFill>
      </fill>
    </dxf>
    <dxf>
      <font>
        <name val="Calibri"/>
        <b val="1"/>
        <color rgb="002F7A68"/>
        <sz val="10"/>
      </font>
    </dxf>
    <dxf>
      <font>
        <name val="Calibri"/>
        <b val="1"/>
        <color rgb="00B84A3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mensal previsto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'Resumo'!D13</f>
            </strRef>
          </tx>
          <spPr>
            <a:ln xmlns:a="http://schemas.openxmlformats.org/drawingml/2006/main" w="28575">
              <a:solidFill>
                <a:srgbClr val="2F7A68"/>
              </a:solidFill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'Resumo'!$A$14:$A$25</f>
            </numRef>
          </cat>
          <val>
            <numRef>
              <f>'Resumo'!$D$14:$D$25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numFmt formatCode="&quot;R$&quot;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392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4" customWidth="1" min="3" max="3"/>
    <col width="18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Previsão de caixa igreja</t>
        </is>
      </c>
    </row>
    <row r="2" ht="30" customHeight="1">
      <c r="A2" s="2" t="inlineStr">
        <is>
          <t>Resumo calculado dos movimentos do cenário fictício. Alertas indicam pontos para conferência humana.</t>
        </is>
      </c>
    </row>
    <row r="3"/>
    <row r="4">
      <c r="A4" s="3" t="inlineStr">
        <is>
          <t>Período projetado</t>
        </is>
      </c>
      <c r="B4" s="4">
        <f>IF(OR(Premissas!B5="",Premissas!B8=""),"",IFERROR(TEXT(Premissas!B5,"dd/mm/yyyy")&amp;" a "&amp;TEXT(Premissas!B8,"dd/mm/yyyy"),""))</f>
        <v/>
      </c>
    </row>
    <row r="5">
      <c r="A5" s="3" t="inlineStr">
        <is>
          <t>Saldo inicial</t>
        </is>
      </c>
      <c r="B5" s="24">
        <f>IF(Premissas!B4="","",Premissas!B4)</f>
        <v/>
      </c>
    </row>
    <row r="6">
      <c r="A6" s="3" t="inlineStr">
        <is>
          <t>Entradas consideradas</t>
        </is>
      </c>
      <c r="B6" s="25">
        <f>IF(OR(Premissas!B5="",Premissas!B8=""),"",IFERROR(SUMIFS(Movimentos!$D$5:$D$104,Movimentos!$C$5:$C$104,"Entrada",Movimentos!$E$5:$E$104,"&lt;&gt;Cancelado",Movimentos!$E$5:$E$104,"&lt;&gt;",Movimentos!$A$5:$A$104,"&gt;="&amp;Premissas!B5,Movimentos!$A$5:$A$104,"&lt;="&amp;Premissas!B8),0))</f>
        <v/>
      </c>
    </row>
    <row r="7">
      <c r="A7" s="3" t="inlineStr">
        <is>
          <t>Saídas consideradas</t>
        </is>
      </c>
      <c r="B7" s="24">
        <f>IF(OR(Premissas!B5="",Premissas!B8=""),"",IFERROR(SUMIFS(Movimentos!$D$5:$D$104,Movimentos!$C$5:$C$104,"Saída",Movimentos!$E$5:$E$104,"&lt;&gt;Cancelado",Movimentos!$E$5:$E$104,"&lt;&gt;",Movimentos!$A$5:$A$104,"&gt;="&amp;Premissas!B5,Movimentos!$A$5:$A$104,"&lt;="&amp;Premissas!B8),0))</f>
        <v/>
      </c>
    </row>
    <row r="8">
      <c r="A8" s="3" t="inlineStr">
        <is>
          <t>Saldo final previsto</t>
        </is>
      </c>
      <c r="B8" s="25">
        <f>IF(OR(B5="",B6="",B7=""),"",IFERROR(B5+B6-B7,""))</f>
        <v/>
      </c>
    </row>
    <row r="9">
      <c r="A9" s="3" t="inlineStr">
        <is>
          <t>Lançamentos previstos</t>
        </is>
      </c>
      <c r="B9" s="7">
        <f>IF(OR(Premissas!B5="",Premissas!B8=""),"",IFERROR(COUNTIFS(Movimentos!$E$5:$E$104,"Previsto",Movimentos!$A$5:$A$104,"&gt;="&amp;Premissas!B5,Movimentos!$A$5:$A$104,"&lt;="&amp;Premissas!B8),0))</f>
        <v/>
      </c>
    </row>
    <row r="10">
      <c r="A10" s="3" t="inlineStr">
        <is>
          <t>Menor saldo no início ou mês</t>
        </is>
      </c>
      <c r="B10" s="25">
        <f>IF(OR(Premissas!B4="",Premissas!B6=""),"",IFERROR(MIN(Premissas!$B$4,$D$14:INDEX($D:$D,13+Premissas!$B$6)),Premissas!$B$4))</f>
        <v/>
      </c>
    </row>
    <row r="11">
      <c r="A11" s="3" t="inlineStr">
        <is>
          <t>Situação do limite</t>
        </is>
      </c>
      <c r="B11" s="8">
        <f>IF(OR(B10="",Premissas!B7=""),"Defina saldo e limite",IF(B10&lt;Premissas!B7,"Conferir: abaixo do limite","Dentro do limite definido"))</f>
        <v/>
      </c>
    </row>
    <row r="12"/>
    <row r="13">
      <c r="A13" s="9" t="inlineStr">
        <is>
          <t>Mês</t>
        </is>
      </c>
      <c r="B13" s="9" t="inlineStr">
        <is>
          <t>Entradas</t>
        </is>
      </c>
      <c r="C13" s="9" t="inlineStr">
        <is>
          <t>Saídas</t>
        </is>
      </c>
      <c r="D13" s="9" t="inlineStr">
        <is>
          <t>Saldo final</t>
        </is>
      </c>
    </row>
    <row r="14">
      <c r="A14" s="26">
        <f>IF(OR(Premissas!$B$5="",Premissas!$B$6="",1&gt;Premissas!$B$6),"",DATE(YEAR(Premissas!$B$5),MONTH(Premissas!$B$5)+0,1))</f>
        <v/>
      </c>
      <c r="B14" s="27">
        <f>IF($A14="","",IFERROR(SUMIFS(Movimentos!$D$5:$D$104,Movimentos!$C$5:$C$104,"Entrada",Movimentos!$E$5:$E$104,"&lt;&gt;Cancelado",Movimentos!$E$5:$E$104,"&lt;&gt;",Movimentos!$A$5:$A$104,"&gt;="&amp;MAX($A14,Premissas!$B$5),Movimentos!$A$5:$A$104,"&lt;"&amp;DATE(YEAR($A14),MONTH($A14)+1,1),Movimentos!$A$5:$A$104,"&lt;="&amp;Premissas!$B$8),0))</f>
        <v/>
      </c>
      <c r="C14" s="27">
        <f>IF($A14="","",IFERROR(SUMIFS(Movimentos!$D$5:$D$104,Movimentos!$C$5:$C$104,"Saída",Movimentos!$E$5:$E$104,"&lt;&gt;Cancelado",Movimentos!$E$5:$E$104,"&lt;&gt;",Movimentos!$A$5:$A$104,"&gt;="&amp;MAX($A14,Premissas!$B$5),Movimentos!$A$5:$A$104,"&lt;"&amp;DATE(YEAR($A14),MONTH($A14)+1,1),Movimentos!$A$5:$A$104,"&lt;="&amp;Premissas!$B$8),0))</f>
        <v/>
      </c>
      <c r="D14" s="27">
        <f>IF($A14="","",IFERROR(Premissas!$B$4+SUM($B$14:B14)-SUM($C$14:C14),""))</f>
        <v/>
      </c>
    </row>
    <row r="15">
      <c r="A15" s="28">
        <f>IF(OR(Premissas!$B$5="",Premissas!$B$6="",2&gt;Premissas!$B$6),"",DATE(YEAR(Premissas!$B$5),MONTH(Premissas!$B$5)+1,1))</f>
        <v/>
      </c>
      <c r="B15" s="29">
        <f>IF($A15="","",IFERROR(SUMIFS(Movimentos!$D$5:$D$104,Movimentos!$C$5:$C$104,"Entrada",Movimentos!$E$5:$E$104,"&lt;&gt;Cancelado",Movimentos!$E$5:$E$104,"&lt;&gt;",Movimentos!$A$5:$A$104,"&gt;="&amp;MAX($A15,Premissas!$B$5),Movimentos!$A$5:$A$104,"&lt;"&amp;DATE(YEAR($A15),MONTH($A15)+1,1),Movimentos!$A$5:$A$104,"&lt;="&amp;Premissas!$B$8),0))</f>
        <v/>
      </c>
      <c r="C15" s="29">
        <f>IF($A15="","",IFERROR(SUMIFS(Movimentos!$D$5:$D$104,Movimentos!$C$5:$C$104,"Saída",Movimentos!$E$5:$E$104,"&lt;&gt;Cancelado",Movimentos!$E$5:$E$104,"&lt;&gt;",Movimentos!$A$5:$A$104,"&gt;="&amp;MAX($A15,Premissas!$B$5),Movimentos!$A$5:$A$104,"&lt;"&amp;DATE(YEAR($A15),MONTH($A15)+1,1),Movimentos!$A$5:$A$104,"&lt;="&amp;Premissas!$B$8),0))</f>
        <v/>
      </c>
      <c r="D15" s="29">
        <f>IF($A15="","",IFERROR(Premissas!$B$4+SUM($B$14:B15)-SUM($C$14:C15),""))</f>
        <v/>
      </c>
    </row>
    <row r="16">
      <c r="A16" s="26">
        <f>IF(OR(Premissas!$B$5="",Premissas!$B$6="",3&gt;Premissas!$B$6),"",DATE(YEAR(Premissas!$B$5),MONTH(Premissas!$B$5)+2,1))</f>
        <v/>
      </c>
      <c r="B16" s="27">
        <f>IF($A16="","",IFERROR(SUMIFS(Movimentos!$D$5:$D$104,Movimentos!$C$5:$C$104,"Entrada",Movimentos!$E$5:$E$104,"&lt;&gt;Cancelado",Movimentos!$E$5:$E$104,"&lt;&gt;",Movimentos!$A$5:$A$104,"&gt;="&amp;MAX($A16,Premissas!$B$5),Movimentos!$A$5:$A$104,"&lt;"&amp;DATE(YEAR($A16),MONTH($A16)+1,1),Movimentos!$A$5:$A$104,"&lt;="&amp;Premissas!$B$8),0))</f>
        <v/>
      </c>
      <c r="C16" s="27">
        <f>IF($A16="","",IFERROR(SUMIFS(Movimentos!$D$5:$D$104,Movimentos!$C$5:$C$104,"Saída",Movimentos!$E$5:$E$104,"&lt;&gt;Cancelado",Movimentos!$E$5:$E$104,"&lt;&gt;",Movimentos!$A$5:$A$104,"&gt;="&amp;MAX($A16,Premissas!$B$5),Movimentos!$A$5:$A$104,"&lt;"&amp;DATE(YEAR($A16),MONTH($A16)+1,1),Movimentos!$A$5:$A$104,"&lt;="&amp;Premissas!$B$8),0))</f>
        <v/>
      </c>
      <c r="D16" s="27">
        <f>IF($A16="","",IFERROR(Premissas!$B$4+SUM($B$14:B16)-SUM($C$14:C16),""))</f>
        <v/>
      </c>
    </row>
    <row r="17">
      <c r="A17" s="28">
        <f>IF(OR(Premissas!$B$5="",Premissas!$B$6="",4&gt;Premissas!$B$6),"",DATE(YEAR(Premissas!$B$5),MONTH(Premissas!$B$5)+3,1))</f>
        <v/>
      </c>
      <c r="B17" s="29">
        <f>IF($A17="","",IFERROR(SUMIFS(Movimentos!$D$5:$D$104,Movimentos!$C$5:$C$104,"Entrada",Movimentos!$E$5:$E$104,"&lt;&gt;Cancelado",Movimentos!$E$5:$E$104,"&lt;&gt;",Movimentos!$A$5:$A$104,"&gt;="&amp;MAX($A17,Premissas!$B$5),Movimentos!$A$5:$A$104,"&lt;"&amp;DATE(YEAR($A17),MONTH($A17)+1,1),Movimentos!$A$5:$A$104,"&lt;="&amp;Premissas!$B$8),0))</f>
        <v/>
      </c>
      <c r="C17" s="29">
        <f>IF($A17="","",IFERROR(SUMIFS(Movimentos!$D$5:$D$104,Movimentos!$C$5:$C$104,"Saída",Movimentos!$E$5:$E$104,"&lt;&gt;Cancelado",Movimentos!$E$5:$E$104,"&lt;&gt;",Movimentos!$A$5:$A$104,"&gt;="&amp;MAX($A17,Premissas!$B$5),Movimentos!$A$5:$A$104,"&lt;"&amp;DATE(YEAR($A17),MONTH($A17)+1,1),Movimentos!$A$5:$A$104,"&lt;="&amp;Premissas!$B$8),0))</f>
        <v/>
      </c>
      <c r="D17" s="29">
        <f>IF($A17="","",IFERROR(Premissas!$B$4+SUM($B$14:B17)-SUM($C$14:C17),""))</f>
        <v/>
      </c>
    </row>
    <row r="18">
      <c r="A18" s="26">
        <f>IF(OR(Premissas!$B$5="",Premissas!$B$6="",5&gt;Premissas!$B$6),"",DATE(YEAR(Premissas!$B$5),MONTH(Premissas!$B$5)+4,1))</f>
        <v/>
      </c>
      <c r="B18" s="27">
        <f>IF($A18="","",IFERROR(SUMIFS(Movimentos!$D$5:$D$104,Movimentos!$C$5:$C$104,"Entrada",Movimentos!$E$5:$E$104,"&lt;&gt;Cancelado",Movimentos!$E$5:$E$104,"&lt;&gt;",Movimentos!$A$5:$A$104,"&gt;="&amp;MAX($A18,Premissas!$B$5),Movimentos!$A$5:$A$104,"&lt;"&amp;DATE(YEAR($A18),MONTH($A18)+1,1),Movimentos!$A$5:$A$104,"&lt;="&amp;Premissas!$B$8),0))</f>
        <v/>
      </c>
      <c r="C18" s="27">
        <f>IF($A18="","",IFERROR(SUMIFS(Movimentos!$D$5:$D$104,Movimentos!$C$5:$C$104,"Saída",Movimentos!$E$5:$E$104,"&lt;&gt;Cancelado",Movimentos!$E$5:$E$104,"&lt;&gt;",Movimentos!$A$5:$A$104,"&gt;="&amp;MAX($A18,Premissas!$B$5),Movimentos!$A$5:$A$104,"&lt;"&amp;DATE(YEAR($A18),MONTH($A18)+1,1),Movimentos!$A$5:$A$104,"&lt;="&amp;Premissas!$B$8),0))</f>
        <v/>
      </c>
      <c r="D18" s="27">
        <f>IF($A18="","",IFERROR(Premissas!$B$4+SUM($B$14:B18)-SUM($C$14:C18),""))</f>
        <v/>
      </c>
    </row>
    <row r="19">
      <c r="A19" s="28">
        <f>IF(OR(Premissas!$B$5="",Premissas!$B$6="",6&gt;Premissas!$B$6),"",DATE(YEAR(Premissas!$B$5),MONTH(Premissas!$B$5)+5,1))</f>
        <v/>
      </c>
      <c r="B19" s="29">
        <f>IF($A19="","",IFERROR(SUMIFS(Movimentos!$D$5:$D$104,Movimentos!$C$5:$C$104,"Entrada",Movimentos!$E$5:$E$104,"&lt;&gt;Cancelado",Movimentos!$E$5:$E$104,"&lt;&gt;",Movimentos!$A$5:$A$104,"&gt;="&amp;MAX($A19,Premissas!$B$5),Movimentos!$A$5:$A$104,"&lt;"&amp;DATE(YEAR($A19),MONTH($A19)+1,1),Movimentos!$A$5:$A$104,"&lt;="&amp;Premissas!$B$8),0))</f>
        <v/>
      </c>
      <c r="C19" s="29">
        <f>IF($A19="","",IFERROR(SUMIFS(Movimentos!$D$5:$D$104,Movimentos!$C$5:$C$104,"Saída",Movimentos!$E$5:$E$104,"&lt;&gt;Cancelado",Movimentos!$E$5:$E$104,"&lt;&gt;",Movimentos!$A$5:$A$104,"&gt;="&amp;MAX($A19,Premissas!$B$5),Movimentos!$A$5:$A$104,"&lt;"&amp;DATE(YEAR($A19),MONTH($A19)+1,1),Movimentos!$A$5:$A$104,"&lt;="&amp;Premissas!$B$8),0))</f>
        <v/>
      </c>
      <c r="D19" s="29">
        <f>IF($A19="","",IFERROR(Premissas!$B$4+SUM($B$14:B19)-SUM($C$14:C19),""))</f>
        <v/>
      </c>
    </row>
    <row r="20">
      <c r="A20" s="26">
        <f>IF(OR(Premissas!$B$5="",Premissas!$B$6="",7&gt;Premissas!$B$6),"",DATE(YEAR(Premissas!$B$5),MONTH(Premissas!$B$5)+6,1))</f>
        <v/>
      </c>
      <c r="B20" s="27">
        <f>IF($A20="","",IFERROR(SUMIFS(Movimentos!$D$5:$D$104,Movimentos!$C$5:$C$104,"Entrada",Movimentos!$E$5:$E$104,"&lt;&gt;Cancelado",Movimentos!$E$5:$E$104,"&lt;&gt;",Movimentos!$A$5:$A$104,"&gt;="&amp;MAX($A20,Premissas!$B$5),Movimentos!$A$5:$A$104,"&lt;"&amp;DATE(YEAR($A20),MONTH($A20)+1,1),Movimentos!$A$5:$A$104,"&lt;="&amp;Premissas!$B$8),0))</f>
        <v/>
      </c>
      <c r="C20" s="27">
        <f>IF($A20="","",IFERROR(SUMIFS(Movimentos!$D$5:$D$104,Movimentos!$C$5:$C$104,"Saída",Movimentos!$E$5:$E$104,"&lt;&gt;Cancelado",Movimentos!$E$5:$E$104,"&lt;&gt;",Movimentos!$A$5:$A$104,"&gt;="&amp;MAX($A20,Premissas!$B$5),Movimentos!$A$5:$A$104,"&lt;"&amp;DATE(YEAR($A20),MONTH($A20)+1,1),Movimentos!$A$5:$A$104,"&lt;="&amp;Premissas!$B$8),0))</f>
        <v/>
      </c>
      <c r="D20" s="27">
        <f>IF($A20="","",IFERROR(Premissas!$B$4+SUM($B$14:B20)-SUM($C$14:C20),""))</f>
        <v/>
      </c>
    </row>
    <row r="21">
      <c r="A21" s="28">
        <f>IF(OR(Premissas!$B$5="",Premissas!$B$6="",8&gt;Premissas!$B$6),"",DATE(YEAR(Premissas!$B$5),MONTH(Premissas!$B$5)+7,1))</f>
        <v/>
      </c>
      <c r="B21" s="29">
        <f>IF($A21="","",IFERROR(SUMIFS(Movimentos!$D$5:$D$104,Movimentos!$C$5:$C$104,"Entrada",Movimentos!$E$5:$E$104,"&lt;&gt;Cancelado",Movimentos!$E$5:$E$104,"&lt;&gt;",Movimentos!$A$5:$A$104,"&gt;="&amp;MAX($A21,Premissas!$B$5),Movimentos!$A$5:$A$104,"&lt;"&amp;DATE(YEAR($A21),MONTH($A21)+1,1),Movimentos!$A$5:$A$104,"&lt;="&amp;Premissas!$B$8),0))</f>
        <v/>
      </c>
      <c r="C21" s="29">
        <f>IF($A21="","",IFERROR(SUMIFS(Movimentos!$D$5:$D$104,Movimentos!$C$5:$C$104,"Saída",Movimentos!$E$5:$E$104,"&lt;&gt;Cancelado",Movimentos!$E$5:$E$104,"&lt;&gt;",Movimentos!$A$5:$A$104,"&gt;="&amp;MAX($A21,Premissas!$B$5),Movimentos!$A$5:$A$104,"&lt;"&amp;DATE(YEAR($A21),MONTH($A21)+1,1),Movimentos!$A$5:$A$104,"&lt;="&amp;Premissas!$B$8),0))</f>
        <v/>
      </c>
      <c r="D21" s="29">
        <f>IF($A21="","",IFERROR(Premissas!$B$4+SUM($B$14:B21)-SUM($C$14:C21),""))</f>
        <v/>
      </c>
    </row>
    <row r="22">
      <c r="A22" s="26">
        <f>IF(OR(Premissas!$B$5="",Premissas!$B$6="",9&gt;Premissas!$B$6),"",DATE(YEAR(Premissas!$B$5),MONTH(Premissas!$B$5)+8,1))</f>
        <v/>
      </c>
      <c r="B22" s="27">
        <f>IF($A22="","",IFERROR(SUMIFS(Movimentos!$D$5:$D$104,Movimentos!$C$5:$C$104,"Entrada",Movimentos!$E$5:$E$104,"&lt;&gt;Cancelado",Movimentos!$E$5:$E$104,"&lt;&gt;",Movimentos!$A$5:$A$104,"&gt;="&amp;MAX($A22,Premissas!$B$5),Movimentos!$A$5:$A$104,"&lt;"&amp;DATE(YEAR($A22),MONTH($A22)+1,1),Movimentos!$A$5:$A$104,"&lt;="&amp;Premissas!$B$8),0))</f>
        <v/>
      </c>
      <c r="C22" s="27">
        <f>IF($A22="","",IFERROR(SUMIFS(Movimentos!$D$5:$D$104,Movimentos!$C$5:$C$104,"Saída",Movimentos!$E$5:$E$104,"&lt;&gt;Cancelado",Movimentos!$E$5:$E$104,"&lt;&gt;",Movimentos!$A$5:$A$104,"&gt;="&amp;MAX($A22,Premissas!$B$5),Movimentos!$A$5:$A$104,"&lt;"&amp;DATE(YEAR($A22),MONTH($A22)+1,1),Movimentos!$A$5:$A$104,"&lt;="&amp;Premissas!$B$8),0))</f>
        <v/>
      </c>
      <c r="D22" s="27">
        <f>IF($A22="","",IFERROR(Premissas!$B$4+SUM($B$14:B22)-SUM($C$14:C22),""))</f>
        <v/>
      </c>
    </row>
    <row r="23">
      <c r="A23" s="28">
        <f>IF(OR(Premissas!$B$5="",Premissas!$B$6="",10&gt;Premissas!$B$6),"",DATE(YEAR(Premissas!$B$5),MONTH(Premissas!$B$5)+9,1))</f>
        <v/>
      </c>
      <c r="B23" s="29">
        <f>IF($A23="","",IFERROR(SUMIFS(Movimentos!$D$5:$D$104,Movimentos!$C$5:$C$104,"Entrada",Movimentos!$E$5:$E$104,"&lt;&gt;Cancelado",Movimentos!$E$5:$E$104,"&lt;&gt;",Movimentos!$A$5:$A$104,"&gt;="&amp;MAX($A23,Premissas!$B$5),Movimentos!$A$5:$A$104,"&lt;"&amp;DATE(YEAR($A23),MONTH($A23)+1,1),Movimentos!$A$5:$A$104,"&lt;="&amp;Premissas!$B$8),0))</f>
        <v/>
      </c>
      <c r="C23" s="29">
        <f>IF($A23="","",IFERROR(SUMIFS(Movimentos!$D$5:$D$104,Movimentos!$C$5:$C$104,"Saída",Movimentos!$E$5:$E$104,"&lt;&gt;Cancelado",Movimentos!$E$5:$E$104,"&lt;&gt;",Movimentos!$A$5:$A$104,"&gt;="&amp;MAX($A23,Premissas!$B$5),Movimentos!$A$5:$A$104,"&lt;"&amp;DATE(YEAR($A23),MONTH($A23)+1,1),Movimentos!$A$5:$A$104,"&lt;="&amp;Premissas!$B$8),0))</f>
        <v/>
      </c>
      <c r="D23" s="29">
        <f>IF($A23="","",IFERROR(Premissas!$B$4+SUM($B$14:B23)-SUM($C$14:C23),""))</f>
        <v/>
      </c>
    </row>
    <row r="24">
      <c r="A24" s="26">
        <f>IF(OR(Premissas!$B$5="",Premissas!$B$6="",11&gt;Premissas!$B$6),"",DATE(YEAR(Premissas!$B$5),MONTH(Premissas!$B$5)+10,1))</f>
        <v/>
      </c>
      <c r="B24" s="27">
        <f>IF($A24="","",IFERROR(SUMIFS(Movimentos!$D$5:$D$104,Movimentos!$C$5:$C$104,"Entrada",Movimentos!$E$5:$E$104,"&lt;&gt;Cancelado",Movimentos!$E$5:$E$104,"&lt;&gt;",Movimentos!$A$5:$A$104,"&gt;="&amp;MAX($A24,Premissas!$B$5),Movimentos!$A$5:$A$104,"&lt;"&amp;DATE(YEAR($A24),MONTH($A24)+1,1),Movimentos!$A$5:$A$104,"&lt;="&amp;Premissas!$B$8),0))</f>
        <v/>
      </c>
      <c r="C24" s="27">
        <f>IF($A24="","",IFERROR(SUMIFS(Movimentos!$D$5:$D$104,Movimentos!$C$5:$C$104,"Saída",Movimentos!$E$5:$E$104,"&lt;&gt;Cancelado",Movimentos!$E$5:$E$104,"&lt;&gt;",Movimentos!$A$5:$A$104,"&gt;="&amp;MAX($A24,Premissas!$B$5),Movimentos!$A$5:$A$104,"&lt;"&amp;DATE(YEAR($A24),MONTH($A24)+1,1),Movimentos!$A$5:$A$104,"&lt;="&amp;Premissas!$B$8),0))</f>
        <v/>
      </c>
      <c r="D24" s="27">
        <f>IF($A24="","",IFERROR(Premissas!$B$4+SUM($B$14:B24)-SUM($C$14:C24),""))</f>
        <v/>
      </c>
    </row>
    <row r="25">
      <c r="A25" s="28">
        <f>IF(OR(Premissas!$B$5="",Premissas!$B$6="",12&gt;Premissas!$B$6),"",DATE(YEAR(Premissas!$B$5),MONTH(Premissas!$B$5)+11,1))</f>
        <v/>
      </c>
      <c r="B25" s="29">
        <f>IF($A25="","",IFERROR(SUMIFS(Movimentos!$D$5:$D$104,Movimentos!$C$5:$C$104,"Entrada",Movimentos!$E$5:$E$104,"&lt;&gt;Cancelado",Movimentos!$E$5:$E$104,"&lt;&gt;",Movimentos!$A$5:$A$104,"&gt;="&amp;MAX($A25,Premissas!$B$5),Movimentos!$A$5:$A$104,"&lt;"&amp;DATE(YEAR($A25),MONTH($A25)+1,1),Movimentos!$A$5:$A$104,"&lt;="&amp;Premissas!$B$8),0))</f>
        <v/>
      </c>
      <c r="C25" s="29">
        <f>IF($A25="","",IFERROR(SUMIFS(Movimentos!$D$5:$D$104,Movimentos!$C$5:$C$104,"Saída",Movimentos!$E$5:$E$104,"&lt;&gt;Cancelado",Movimentos!$E$5:$E$104,"&lt;&gt;",Movimentos!$A$5:$A$104,"&gt;="&amp;MAX($A25,Premissas!$B$5),Movimentos!$A$5:$A$104,"&lt;"&amp;DATE(YEAR($A25),MONTH($A25)+1,1),Movimentos!$A$5:$A$104,"&lt;="&amp;Premissas!$B$8),0))</f>
        <v/>
      </c>
      <c r="D25" s="29">
        <f>IF($A25="","",IFERROR(Premissas!$B$4+SUM($B$14:B25)-SUM($C$14:C25),""))</f>
        <v/>
      </c>
    </row>
  </sheetData>
  <mergeCells count="1">
    <mergeCell ref="A1:H1"/>
  </mergeCells>
  <conditionalFormatting sqref="B11">
    <cfRule type="expression" priority="1" dxfId="0">
      <formula>LEFT($B$11,8)="Conferir"</formula>
    </cfRule>
    <cfRule type="expression" priority="2" dxfId="1">
      <formula>$B$11="Dentro do limite definido"</formula>
    </cfRule>
  </conditionalFormatting>
  <pageMargins left="0.25" right="0.25" top="0.4" bottom="0.4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45" customWidth="1" min="2" max="2"/>
    <col width="12" customWidth="1" min="3" max="3"/>
    <col width="17" customWidth="1" min="4" max="4"/>
    <col width="17" customWidth="1" min="5" max="5"/>
    <col width="28" customWidth="1" min="6" max="6"/>
    <col width="24" customWidth="1" min="7" max="7"/>
    <col width="20" customWidth="1" min="8" max="8"/>
    <col width="18" customWidth="1" min="9" max="9"/>
    <col width="20" customWidth="1" min="10" max="10"/>
  </cols>
  <sheetData>
    <row r="1" ht="28" customHeight="1">
      <c r="A1" s="1" t="inlineStr">
        <is>
          <t>Movimentos previstos de caixa</t>
        </is>
      </c>
    </row>
    <row r="2" ht="30" customHeight="1">
      <c r="A2" s="2" t="inlineStr">
        <is>
          <t>Preencha as colunas amarelas. Todos os exemplos são fictícios; confirme datas e valores antes de decidir.</t>
        </is>
      </c>
    </row>
    <row r="3" ht="22" customHeight="1">
      <c r="A3" s="2" t="inlineStr">
        <is>
          <t>O saldo na data considera todos os lançamentos não cancelados com data igual ou anterior.</t>
        </is>
      </c>
    </row>
    <row r="4">
      <c r="A4" s="9" t="inlineStr">
        <is>
          <t>Data prevista</t>
        </is>
      </c>
      <c r="B4" s="9" t="inlineStr">
        <is>
          <t>Descrição</t>
        </is>
      </c>
      <c r="C4" s="9" t="inlineStr">
        <is>
          <t>Tipo</t>
        </is>
      </c>
      <c r="D4" s="9" t="inlineStr">
        <is>
          <t>Valor previsto</t>
        </is>
      </c>
      <c r="E4" s="9" t="inlineStr">
        <is>
          <t>Status</t>
        </is>
      </c>
      <c r="F4" s="9" t="inlineStr">
        <is>
          <t>Ministério</t>
        </is>
      </c>
      <c r="G4" s="9" t="inlineStr">
        <is>
          <t>Responsável</t>
        </is>
      </c>
      <c r="H4" s="9" t="inlineStr">
        <is>
          <t>Impacto considerado</t>
        </is>
      </c>
      <c r="I4" s="9" t="inlineStr">
        <is>
          <t>Saldo na data</t>
        </is>
      </c>
      <c r="J4" s="9" t="inlineStr">
        <is>
          <t>Alerta</t>
        </is>
      </c>
    </row>
    <row r="5">
      <c r="A5" s="14" t="n">
        <v>46298</v>
      </c>
      <c r="B5" s="15" t="inlineStr">
        <is>
          <t>Recebimento coletivo estimado — cenário fictício</t>
        </is>
      </c>
      <c r="C5" s="16" t="inlineStr">
        <is>
          <t>Entrada</t>
        </is>
      </c>
      <c r="D5" s="30" t="n">
        <v>10500</v>
      </c>
      <c r="E5" s="16" t="inlineStr">
        <is>
          <t>Comprometido</t>
        </is>
      </c>
      <c r="F5" s="15" t="inlineStr">
        <is>
          <t>Geral Fictício</t>
        </is>
      </c>
      <c r="G5" s="15" t="inlineStr">
        <is>
          <t>Equipe Alfa Fictícia</t>
        </is>
      </c>
      <c r="H5" s="27">
        <f>IF(OR(A5="",C5="",D5="",E5=""),"",IFERROR(IF(E5="Cancelado",0,IF(C5="Entrada",D5,IF(C5="Saída",-D5,""))),""))</f>
        <v/>
      </c>
      <c r="I5" s="27">
        <f>IF(H5="","",IFERROR(Premissas!$B$4+SUMIFS($H$5:$H$104,$A$5:$A$104,"&lt;="&amp;A5),""))</f>
        <v/>
      </c>
      <c r="J5" s="18">
        <f>IF(I5="","",IF(Premissas!$B$7="","Defina o limite",IF(I5&lt;Premissas!$B$7,"Conferir","Dentro do limite")))</f>
        <v/>
      </c>
    </row>
    <row r="6">
      <c r="A6" s="14" t="n">
        <v>46303</v>
      </c>
      <c r="B6" s="15" t="inlineStr">
        <is>
          <t>Conta de energia estimada — salão fictício</t>
        </is>
      </c>
      <c r="C6" s="16" t="inlineStr">
        <is>
          <t>Saída</t>
        </is>
      </c>
      <c r="D6" s="30" t="n">
        <v>1250</v>
      </c>
      <c r="E6" s="16" t="inlineStr">
        <is>
          <t>Previsto</t>
        </is>
      </c>
      <c r="F6" s="15" t="inlineStr">
        <is>
          <t>Patrimônio Fictício</t>
        </is>
      </c>
      <c r="G6" s="15" t="inlineStr">
        <is>
          <t>Equipe Beta Fictícia</t>
        </is>
      </c>
      <c r="H6" s="29">
        <f>IF(OR(A6="",C6="",D6="",E6=""),"",IFERROR(IF(E6="Cancelado",0,IF(C6="Entrada",D6,IF(C6="Saída",-D6,""))),""))</f>
        <v/>
      </c>
      <c r="I6" s="29">
        <f>IF(H6="","",IFERROR(Premissas!$B$4+SUMIFS($H$5:$H$104,$A$5:$A$104,"&lt;="&amp;A6),""))</f>
        <v/>
      </c>
      <c r="J6" s="19">
        <f>IF(I6="","",IF(Premissas!$B$7="","Defina o limite",IF(I6&lt;Premissas!$B$7,"Conferir","Dentro do limite")))</f>
        <v/>
      </c>
    </row>
    <row r="7">
      <c r="A7" s="14" t="n">
        <v>46310</v>
      </c>
      <c r="B7" s="15" t="inlineStr">
        <is>
          <t>Locação estimada — espaço fictício</t>
        </is>
      </c>
      <c r="C7" s="16" t="inlineStr">
        <is>
          <t>Saída</t>
        </is>
      </c>
      <c r="D7" s="30" t="n">
        <v>3200</v>
      </c>
      <c r="E7" s="16" t="inlineStr">
        <is>
          <t>Comprometido</t>
        </is>
      </c>
      <c r="F7" s="15" t="inlineStr">
        <is>
          <t>Administração Simulada</t>
        </is>
      </c>
      <c r="G7" s="15" t="inlineStr">
        <is>
          <t>Equipe Alfa Fictícia</t>
        </is>
      </c>
      <c r="H7" s="27">
        <f>IF(OR(A7="",C7="",D7="",E7=""),"",IFERROR(IF(E7="Cancelado",0,IF(C7="Entrada",D7,IF(C7="Saída",-D7,""))),""))</f>
        <v/>
      </c>
      <c r="I7" s="27">
        <f>IF(H7="","",IFERROR(Premissas!$B$4+SUMIFS($H$5:$H$104,$A$5:$A$104,"&lt;="&amp;A7),""))</f>
        <v/>
      </c>
      <c r="J7" s="18">
        <f>IF(I7="","",IF(Premissas!$B$7="","Defina o limite",IF(I7&lt;Premissas!$B$7,"Conferir","Dentro do limite")))</f>
        <v/>
      </c>
    </row>
    <row r="8">
      <c r="A8" s="14" t="n">
        <v>46331</v>
      </c>
      <c r="B8" s="15" t="inlineStr">
        <is>
          <t>Recebimento agregado estimado — cenário fictício</t>
        </is>
      </c>
      <c r="C8" s="16" t="inlineStr">
        <is>
          <t>Entrada</t>
        </is>
      </c>
      <c r="D8" s="30" t="n">
        <v>9800</v>
      </c>
      <c r="E8" s="16" t="inlineStr">
        <is>
          <t>Previsto</t>
        </is>
      </c>
      <c r="F8" s="15" t="inlineStr">
        <is>
          <t>Geral Fictício</t>
        </is>
      </c>
      <c r="G8" s="15" t="inlineStr">
        <is>
          <t>Equipe Gama Fictícia</t>
        </is>
      </c>
      <c r="H8" s="29">
        <f>IF(OR(A8="",C8="",D8="",E8=""),"",IFERROR(IF(E8="Cancelado",0,IF(C8="Entrada",D8,IF(C8="Saída",-D8,""))),""))</f>
        <v/>
      </c>
      <c r="I8" s="29">
        <f>IF(H8="","",IFERROR(Premissas!$B$4+SUMIFS($H$5:$H$104,$A$5:$A$104,"&lt;="&amp;A8),""))</f>
        <v/>
      </c>
      <c r="J8" s="19">
        <f>IF(I8="","",IF(Premissas!$B$7="","Defina o limite",IF(I8&lt;Premissas!$B$7,"Conferir","Dentro do limite")))</f>
        <v/>
      </c>
    </row>
    <row r="9">
      <c r="A9" s="14" t="n">
        <v>46338</v>
      </c>
      <c r="B9" s="15" t="inlineStr">
        <is>
          <t>Materiais de encontro simulado</t>
        </is>
      </c>
      <c r="C9" s="16" t="inlineStr">
        <is>
          <t>Saída</t>
        </is>
      </c>
      <c r="D9" s="30" t="n">
        <v>900</v>
      </c>
      <c r="E9" s="16" t="inlineStr">
        <is>
          <t>Cancelado</t>
        </is>
      </c>
      <c r="F9" s="15" t="inlineStr">
        <is>
          <t>Formação Simulada</t>
        </is>
      </c>
      <c r="G9" s="15" t="inlineStr">
        <is>
          <t>Equipe Delta Fictícia</t>
        </is>
      </c>
      <c r="H9" s="27">
        <f>IF(OR(A9="",C9="",D9="",E9=""),"",IFERROR(IF(E9="Cancelado",0,IF(C9="Entrada",D9,IF(C9="Saída",-D9,""))),""))</f>
        <v/>
      </c>
      <c r="I9" s="27">
        <f>IF(H9="","",IFERROR(Premissas!$B$4+SUMIFS($H$5:$H$104,$A$5:$A$104,"&lt;="&amp;A9),""))</f>
        <v/>
      </c>
      <c r="J9" s="18">
        <f>IF(I9="","",IF(Premissas!$B$7="","Defina o limite",IF(I9&lt;Premissas!$B$7,"Conferir","Dentro do limite")))</f>
        <v/>
      </c>
    </row>
    <row r="10">
      <c r="A10" s="14" t="n">
        <v>46358</v>
      </c>
      <c r="B10" s="15" t="inlineStr">
        <is>
          <t>Receita estimada de feira fictícia</t>
        </is>
      </c>
      <c r="C10" s="16" t="inlineStr">
        <is>
          <t>Entrada</t>
        </is>
      </c>
      <c r="D10" s="30" t="n">
        <v>7600</v>
      </c>
      <c r="E10" s="16" t="inlineStr">
        <is>
          <t>Previsto</t>
        </is>
      </c>
      <c r="F10" s="15" t="inlineStr">
        <is>
          <t>Ação Comunitária Fictícia</t>
        </is>
      </c>
      <c r="G10" s="15" t="inlineStr">
        <is>
          <t>Equipe Épsilon Fictícia</t>
        </is>
      </c>
      <c r="H10" s="29">
        <f>IF(OR(A10="",C10="",D10="",E10=""),"",IFERROR(IF(E10="Cancelado",0,IF(C10="Entrada",D10,IF(C10="Saída",-D10,""))),""))</f>
        <v/>
      </c>
      <c r="I10" s="29">
        <f>IF(H10="","",IFERROR(Premissas!$B$4+SUMIFS($H$5:$H$104,$A$5:$A$104,"&lt;="&amp;A10),""))</f>
        <v/>
      </c>
      <c r="J10" s="19">
        <f>IF(I10="","",IF(Premissas!$B$7="","Defina o limite",IF(I10&lt;Premissas!$B$7,"Conferir","Dentro do limite")))</f>
        <v/>
      </c>
    </row>
    <row r="11">
      <c r="A11" s="14" t="n">
        <v>46397</v>
      </c>
      <c r="B11" s="15" t="inlineStr">
        <is>
          <t>Manutenção estimada — imóvel fictício</t>
        </is>
      </c>
      <c r="C11" s="16" t="inlineStr">
        <is>
          <t>Saída</t>
        </is>
      </c>
      <c r="D11" s="30" t="n">
        <v>2500</v>
      </c>
      <c r="E11" s="16" t="inlineStr">
        <is>
          <t>Previsto</t>
        </is>
      </c>
      <c r="F11" s="15" t="inlineStr">
        <is>
          <t>Patrimônio Fictício</t>
        </is>
      </c>
      <c r="G11" s="15" t="inlineStr">
        <is>
          <t>Equipe Beta Fictícia</t>
        </is>
      </c>
      <c r="H11" s="27">
        <f>IF(OR(A11="",C11="",D11="",E11=""),"",IFERROR(IF(E11="Cancelado",0,IF(C11="Entrada",D11,IF(C11="Saída",-D11,""))),""))</f>
        <v/>
      </c>
      <c r="I11" s="27">
        <f>IF(H11="","",IFERROR(Premissas!$B$4+SUMIFS($H$5:$H$104,$A$5:$A$104,"&lt;="&amp;A11),""))</f>
        <v/>
      </c>
      <c r="J11" s="18">
        <f>IF(I11="","",IF(Premissas!$B$7="","Defina o limite",IF(I11&lt;Premissas!$B$7,"Conferir","Dentro do limite")))</f>
        <v/>
      </c>
    </row>
    <row r="12">
      <c r="A12" s="14" t="n">
        <v>46424</v>
      </c>
      <c r="B12" s="15" t="inlineStr">
        <is>
          <t>Receita estimada de bazar simulado</t>
        </is>
      </c>
      <c r="C12" s="16" t="inlineStr">
        <is>
          <t>Entrada</t>
        </is>
      </c>
      <c r="D12" s="30" t="n">
        <v>3500</v>
      </c>
      <c r="E12" s="16" t="inlineStr">
        <is>
          <t>Comprometido</t>
        </is>
      </c>
      <c r="F12" s="15" t="inlineStr">
        <is>
          <t>Ação Comunitária Fictícia</t>
        </is>
      </c>
      <c r="G12" s="15" t="inlineStr">
        <is>
          <t>Equipe Épsilon Fictícia</t>
        </is>
      </c>
      <c r="H12" s="29">
        <f>IF(OR(A12="",C12="",D12="",E12=""),"",IFERROR(IF(E12="Cancelado",0,IF(C12="Entrada",D12,IF(C12="Saída",-D12,""))),""))</f>
        <v/>
      </c>
      <c r="I12" s="29">
        <f>IF(H12="","",IFERROR(Premissas!$B$4+SUMIFS($H$5:$H$104,$A$5:$A$104,"&lt;="&amp;A12),""))</f>
        <v/>
      </c>
      <c r="J12" s="19">
        <f>IF(I12="","",IF(Premissas!$B$7="","Defina o limite",IF(I12&lt;Premissas!$B$7,"Conferir","Dentro do limite")))</f>
        <v/>
      </c>
    </row>
    <row r="13">
      <c r="A13" s="14" t="n">
        <v>46457</v>
      </c>
      <c r="B13" s="15" t="inlineStr">
        <is>
          <t>Materiais de formação simulada</t>
        </is>
      </c>
      <c r="C13" s="16" t="inlineStr">
        <is>
          <t>Saída</t>
        </is>
      </c>
      <c r="D13" s="30" t="n">
        <v>800</v>
      </c>
      <c r="E13" s="16" t="inlineStr">
        <is>
          <t>Comprometido</t>
        </is>
      </c>
      <c r="F13" s="15" t="inlineStr">
        <is>
          <t>Formação Simulada</t>
        </is>
      </c>
      <c r="G13" s="15" t="inlineStr">
        <is>
          <t>Equipe Delta Fictícia</t>
        </is>
      </c>
      <c r="H13" s="27">
        <f>IF(OR(A13="",C13="",D13="",E13=""),"",IFERROR(IF(E13="Cancelado",0,IF(C13="Entrada",D13,IF(C13="Saída",-D13,""))),""))</f>
        <v/>
      </c>
      <c r="I13" s="27">
        <f>IF(H13="","",IFERROR(Premissas!$B$4+SUMIFS($H$5:$H$104,$A$5:$A$104,"&lt;="&amp;A13),""))</f>
        <v/>
      </c>
      <c r="J13" s="18">
        <f>IF(I13="","",IF(Premissas!$B$7="","Defina o limite",IF(I13&lt;Premissas!$B$7,"Conferir","Dentro do limite")))</f>
        <v/>
      </c>
    </row>
    <row r="14">
      <c r="A14" s="14" t="n">
        <v>46556</v>
      </c>
      <c r="B14" s="15" t="inlineStr">
        <is>
          <t>Seguro estimado — patrimônio fictício</t>
        </is>
      </c>
      <c r="C14" s="16" t="inlineStr">
        <is>
          <t>Saída</t>
        </is>
      </c>
      <c r="D14" s="30" t="n">
        <v>1800</v>
      </c>
      <c r="E14" s="16" t="inlineStr">
        <is>
          <t>Previsto</t>
        </is>
      </c>
      <c r="F14" s="15" t="inlineStr">
        <is>
          <t>Patrimônio Fictício</t>
        </is>
      </c>
      <c r="G14" s="15" t="inlineStr">
        <is>
          <t>Equipe Beta Fictícia</t>
        </is>
      </c>
      <c r="H14" s="29">
        <f>IF(OR(A14="",C14="",D14="",E14=""),"",IFERROR(IF(E14="Cancelado",0,IF(C14="Entrada",D14,IF(C14="Saída",-D14,""))),""))</f>
        <v/>
      </c>
      <c r="I14" s="29">
        <f>IF(H14="","",IFERROR(Premissas!$B$4+SUMIFS($H$5:$H$104,$A$5:$A$104,"&lt;="&amp;A14),""))</f>
        <v/>
      </c>
      <c r="J14" s="19">
        <f>IF(I14="","",IF(Premissas!$B$7="","Defina o limite",IF(I14&lt;Premissas!$B$7,"Conferir","Dentro do limite")))</f>
        <v/>
      </c>
    </row>
    <row r="15">
      <c r="A15" s="14" t="n"/>
      <c r="B15" s="15" t="n"/>
      <c r="C15" s="16" t="n"/>
      <c r="D15" s="30" t="n"/>
      <c r="E15" s="16" t="n"/>
      <c r="F15" s="15" t="n"/>
      <c r="G15" s="15" t="n"/>
      <c r="H15" s="27">
        <f>IF(OR(A15="",C15="",D15="",E15=""),"",IFERROR(IF(E15="Cancelado",0,IF(C15="Entrada",D15,IF(C15="Saída",-D15,""))),""))</f>
        <v/>
      </c>
      <c r="I15" s="27">
        <f>IF(H15="","",IFERROR(Premissas!$B$4+SUMIFS($H$5:$H$104,$A$5:$A$104,"&lt;="&amp;A15),""))</f>
        <v/>
      </c>
      <c r="J15" s="18">
        <f>IF(I15="","",IF(Premissas!$B$7="","Defina o limite",IF(I15&lt;Premissas!$B$7,"Conferir","Dentro do limite")))</f>
        <v/>
      </c>
    </row>
    <row r="16">
      <c r="A16" s="14" t="n"/>
      <c r="B16" s="15" t="n"/>
      <c r="C16" s="16" t="n"/>
      <c r="D16" s="30" t="n"/>
      <c r="E16" s="16" t="n"/>
      <c r="F16" s="15" t="n"/>
      <c r="G16" s="15" t="n"/>
      <c r="H16" s="29">
        <f>IF(OR(A16="",C16="",D16="",E16=""),"",IFERROR(IF(E16="Cancelado",0,IF(C16="Entrada",D16,IF(C16="Saída",-D16,""))),""))</f>
        <v/>
      </c>
      <c r="I16" s="29">
        <f>IF(H16="","",IFERROR(Premissas!$B$4+SUMIFS($H$5:$H$104,$A$5:$A$104,"&lt;="&amp;A16),""))</f>
        <v/>
      </c>
      <c r="J16" s="19">
        <f>IF(I16="","",IF(Premissas!$B$7="","Defina o limite",IF(I16&lt;Premissas!$B$7,"Conferir","Dentro do limite")))</f>
        <v/>
      </c>
    </row>
    <row r="17">
      <c r="A17" s="14" t="n"/>
      <c r="B17" s="15" t="n"/>
      <c r="C17" s="16" t="n"/>
      <c r="D17" s="30" t="n"/>
      <c r="E17" s="16" t="n"/>
      <c r="F17" s="15" t="n"/>
      <c r="G17" s="15" t="n"/>
      <c r="H17" s="27">
        <f>IF(OR(A17="",C17="",D17="",E17=""),"",IFERROR(IF(E17="Cancelado",0,IF(C17="Entrada",D17,IF(C17="Saída",-D17,""))),""))</f>
        <v/>
      </c>
      <c r="I17" s="27">
        <f>IF(H17="","",IFERROR(Premissas!$B$4+SUMIFS($H$5:$H$104,$A$5:$A$104,"&lt;="&amp;A17),""))</f>
        <v/>
      </c>
      <c r="J17" s="18">
        <f>IF(I17="","",IF(Premissas!$B$7="","Defina o limite",IF(I17&lt;Premissas!$B$7,"Conferir","Dentro do limite")))</f>
        <v/>
      </c>
    </row>
    <row r="18">
      <c r="A18" s="14" t="n"/>
      <c r="B18" s="15" t="n"/>
      <c r="C18" s="16" t="n"/>
      <c r="D18" s="30" t="n"/>
      <c r="E18" s="16" t="n"/>
      <c r="F18" s="15" t="n"/>
      <c r="G18" s="15" t="n"/>
      <c r="H18" s="29">
        <f>IF(OR(A18="",C18="",D18="",E18=""),"",IFERROR(IF(E18="Cancelado",0,IF(C18="Entrada",D18,IF(C18="Saída",-D18,""))),""))</f>
        <v/>
      </c>
      <c r="I18" s="29">
        <f>IF(H18="","",IFERROR(Premissas!$B$4+SUMIFS($H$5:$H$104,$A$5:$A$104,"&lt;="&amp;A18),""))</f>
        <v/>
      </c>
      <c r="J18" s="19">
        <f>IF(I18="","",IF(Premissas!$B$7="","Defina o limite",IF(I18&lt;Premissas!$B$7,"Conferir","Dentro do limite")))</f>
        <v/>
      </c>
    </row>
    <row r="19">
      <c r="A19" s="14" t="n"/>
      <c r="B19" s="15" t="n"/>
      <c r="C19" s="16" t="n"/>
      <c r="D19" s="30" t="n"/>
      <c r="E19" s="16" t="n"/>
      <c r="F19" s="15" t="n"/>
      <c r="G19" s="15" t="n"/>
      <c r="H19" s="27">
        <f>IF(OR(A19="",C19="",D19="",E19=""),"",IFERROR(IF(E19="Cancelado",0,IF(C19="Entrada",D19,IF(C19="Saída",-D19,""))),""))</f>
        <v/>
      </c>
      <c r="I19" s="27">
        <f>IF(H19="","",IFERROR(Premissas!$B$4+SUMIFS($H$5:$H$104,$A$5:$A$104,"&lt;="&amp;A19),""))</f>
        <v/>
      </c>
      <c r="J19" s="18">
        <f>IF(I19="","",IF(Premissas!$B$7="","Defina o limite",IF(I19&lt;Premissas!$B$7,"Conferir","Dentro do limite")))</f>
        <v/>
      </c>
    </row>
    <row r="20">
      <c r="A20" s="14" t="n"/>
      <c r="B20" s="15" t="n"/>
      <c r="C20" s="16" t="n"/>
      <c r="D20" s="30" t="n"/>
      <c r="E20" s="16" t="n"/>
      <c r="F20" s="15" t="n"/>
      <c r="G20" s="15" t="n"/>
      <c r="H20" s="29">
        <f>IF(OR(A20="",C20="",D20="",E20=""),"",IFERROR(IF(E20="Cancelado",0,IF(C20="Entrada",D20,IF(C20="Saída",-D20,""))),""))</f>
        <v/>
      </c>
      <c r="I20" s="29">
        <f>IF(H20="","",IFERROR(Premissas!$B$4+SUMIFS($H$5:$H$104,$A$5:$A$104,"&lt;="&amp;A20),""))</f>
        <v/>
      </c>
      <c r="J20" s="19">
        <f>IF(I20="","",IF(Premissas!$B$7="","Defina o limite",IF(I20&lt;Premissas!$B$7,"Conferir","Dentro do limite")))</f>
        <v/>
      </c>
    </row>
    <row r="21">
      <c r="A21" s="14" t="n"/>
      <c r="B21" s="15" t="n"/>
      <c r="C21" s="16" t="n"/>
      <c r="D21" s="30" t="n"/>
      <c r="E21" s="16" t="n"/>
      <c r="F21" s="15" t="n"/>
      <c r="G21" s="15" t="n"/>
      <c r="H21" s="27">
        <f>IF(OR(A21="",C21="",D21="",E21=""),"",IFERROR(IF(E21="Cancelado",0,IF(C21="Entrada",D21,IF(C21="Saída",-D21,""))),""))</f>
        <v/>
      </c>
      <c r="I21" s="27">
        <f>IF(H21="","",IFERROR(Premissas!$B$4+SUMIFS($H$5:$H$104,$A$5:$A$104,"&lt;="&amp;A21),""))</f>
        <v/>
      </c>
      <c r="J21" s="18">
        <f>IF(I21="","",IF(Premissas!$B$7="","Defina o limite",IF(I21&lt;Premissas!$B$7,"Conferir","Dentro do limite")))</f>
        <v/>
      </c>
    </row>
    <row r="22">
      <c r="A22" s="14" t="n"/>
      <c r="B22" s="15" t="n"/>
      <c r="C22" s="16" t="n"/>
      <c r="D22" s="30" t="n"/>
      <c r="E22" s="16" t="n"/>
      <c r="F22" s="15" t="n"/>
      <c r="G22" s="15" t="n"/>
      <c r="H22" s="29">
        <f>IF(OR(A22="",C22="",D22="",E22=""),"",IFERROR(IF(E22="Cancelado",0,IF(C22="Entrada",D22,IF(C22="Saída",-D22,""))),""))</f>
        <v/>
      </c>
      <c r="I22" s="29">
        <f>IF(H22="","",IFERROR(Premissas!$B$4+SUMIFS($H$5:$H$104,$A$5:$A$104,"&lt;="&amp;A22),""))</f>
        <v/>
      </c>
      <c r="J22" s="19">
        <f>IF(I22="","",IF(Premissas!$B$7="","Defina o limite",IF(I22&lt;Premissas!$B$7,"Conferir","Dentro do limite")))</f>
        <v/>
      </c>
    </row>
    <row r="23">
      <c r="A23" s="14" t="n"/>
      <c r="B23" s="15" t="n"/>
      <c r="C23" s="16" t="n"/>
      <c r="D23" s="30" t="n"/>
      <c r="E23" s="16" t="n"/>
      <c r="F23" s="15" t="n"/>
      <c r="G23" s="15" t="n"/>
      <c r="H23" s="27">
        <f>IF(OR(A23="",C23="",D23="",E23=""),"",IFERROR(IF(E23="Cancelado",0,IF(C23="Entrada",D23,IF(C23="Saída",-D23,""))),""))</f>
        <v/>
      </c>
      <c r="I23" s="27">
        <f>IF(H23="","",IFERROR(Premissas!$B$4+SUMIFS($H$5:$H$104,$A$5:$A$104,"&lt;="&amp;A23),""))</f>
        <v/>
      </c>
      <c r="J23" s="18">
        <f>IF(I23="","",IF(Premissas!$B$7="","Defina o limite",IF(I23&lt;Premissas!$B$7,"Conferir","Dentro do limite")))</f>
        <v/>
      </c>
    </row>
    <row r="24">
      <c r="A24" s="14" t="n"/>
      <c r="B24" s="15" t="n"/>
      <c r="C24" s="16" t="n"/>
      <c r="D24" s="30" t="n"/>
      <c r="E24" s="16" t="n"/>
      <c r="F24" s="15" t="n"/>
      <c r="G24" s="15" t="n"/>
      <c r="H24" s="29">
        <f>IF(OR(A24="",C24="",D24="",E24=""),"",IFERROR(IF(E24="Cancelado",0,IF(C24="Entrada",D24,IF(C24="Saída",-D24,""))),""))</f>
        <v/>
      </c>
      <c r="I24" s="29">
        <f>IF(H24="","",IFERROR(Premissas!$B$4+SUMIFS($H$5:$H$104,$A$5:$A$104,"&lt;="&amp;A24),""))</f>
        <v/>
      </c>
      <c r="J24" s="19">
        <f>IF(I24="","",IF(Premissas!$B$7="","Defina o limite",IF(I24&lt;Premissas!$B$7,"Conferir","Dentro do limite")))</f>
        <v/>
      </c>
    </row>
    <row r="25">
      <c r="A25" s="14" t="n"/>
      <c r="B25" s="15" t="n"/>
      <c r="C25" s="16" t="n"/>
      <c r="D25" s="30" t="n"/>
      <c r="E25" s="16" t="n"/>
      <c r="F25" s="15" t="n"/>
      <c r="G25" s="15" t="n"/>
      <c r="H25" s="27">
        <f>IF(OR(A25="",C25="",D25="",E25=""),"",IFERROR(IF(E25="Cancelado",0,IF(C25="Entrada",D25,IF(C25="Saída",-D25,""))),""))</f>
        <v/>
      </c>
      <c r="I25" s="27">
        <f>IF(H25="","",IFERROR(Premissas!$B$4+SUMIFS($H$5:$H$104,$A$5:$A$104,"&lt;="&amp;A25),""))</f>
        <v/>
      </c>
      <c r="J25" s="18">
        <f>IF(I25="","",IF(Premissas!$B$7="","Defina o limite",IF(I25&lt;Premissas!$B$7,"Conferir","Dentro do limite")))</f>
        <v/>
      </c>
    </row>
    <row r="26">
      <c r="A26" s="14" t="n"/>
      <c r="B26" s="15" t="n"/>
      <c r="C26" s="16" t="n"/>
      <c r="D26" s="30" t="n"/>
      <c r="E26" s="16" t="n"/>
      <c r="F26" s="15" t="n"/>
      <c r="G26" s="15" t="n"/>
      <c r="H26" s="29">
        <f>IF(OR(A26="",C26="",D26="",E26=""),"",IFERROR(IF(E26="Cancelado",0,IF(C26="Entrada",D26,IF(C26="Saída",-D26,""))),""))</f>
        <v/>
      </c>
      <c r="I26" s="29">
        <f>IF(H26="","",IFERROR(Premissas!$B$4+SUMIFS($H$5:$H$104,$A$5:$A$104,"&lt;="&amp;A26),""))</f>
        <v/>
      </c>
      <c r="J26" s="19">
        <f>IF(I26="","",IF(Premissas!$B$7="","Defina o limite",IF(I26&lt;Premissas!$B$7,"Conferir","Dentro do limite")))</f>
        <v/>
      </c>
    </row>
    <row r="27">
      <c r="A27" s="14" t="n"/>
      <c r="B27" s="15" t="n"/>
      <c r="C27" s="16" t="n"/>
      <c r="D27" s="30" t="n"/>
      <c r="E27" s="16" t="n"/>
      <c r="F27" s="15" t="n"/>
      <c r="G27" s="15" t="n"/>
      <c r="H27" s="27">
        <f>IF(OR(A27="",C27="",D27="",E27=""),"",IFERROR(IF(E27="Cancelado",0,IF(C27="Entrada",D27,IF(C27="Saída",-D27,""))),""))</f>
        <v/>
      </c>
      <c r="I27" s="27">
        <f>IF(H27="","",IFERROR(Premissas!$B$4+SUMIFS($H$5:$H$104,$A$5:$A$104,"&lt;="&amp;A27),""))</f>
        <v/>
      </c>
      <c r="J27" s="18">
        <f>IF(I27="","",IF(Premissas!$B$7="","Defina o limite",IF(I27&lt;Premissas!$B$7,"Conferir","Dentro do limite")))</f>
        <v/>
      </c>
    </row>
    <row r="28">
      <c r="A28" s="14" t="n"/>
      <c r="B28" s="15" t="n"/>
      <c r="C28" s="16" t="n"/>
      <c r="D28" s="30" t="n"/>
      <c r="E28" s="16" t="n"/>
      <c r="F28" s="15" t="n"/>
      <c r="G28" s="15" t="n"/>
      <c r="H28" s="29">
        <f>IF(OR(A28="",C28="",D28="",E28=""),"",IFERROR(IF(E28="Cancelado",0,IF(C28="Entrada",D28,IF(C28="Saída",-D28,""))),""))</f>
        <v/>
      </c>
      <c r="I28" s="29">
        <f>IF(H28="","",IFERROR(Premissas!$B$4+SUMIFS($H$5:$H$104,$A$5:$A$104,"&lt;="&amp;A28),""))</f>
        <v/>
      </c>
      <c r="J28" s="19">
        <f>IF(I28="","",IF(Premissas!$B$7="","Defina o limite",IF(I28&lt;Premissas!$B$7,"Conferir","Dentro do limite")))</f>
        <v/>
      </c>
    </row>
    <row r="29">
      <c r="A29" s="14" t="n"/>
      <c r="B29" s="15" t="n"/>
      <c r="C29" s="16" t="n"/>
      <c r="D29" s="30" t="n"/>
      <c r="E29" s="16" t="n"/>
      <c r="F29" s="15" t="n"/>
      <c r="G29" s="15" t="n"/>
      <c r="H29" s="27">
        <f>IF(OR(A29="",C29="",D29="",E29=""),"",IFERROR(IF(E29="Cancelado",0,IF(C29="Entrada",D29,IF(C29="Saída",-D29,""))),""))</f>
        <v/>
      </c>
      <c r="I29" s="27">
        <f>IF(H29="","",IFERROR(Premissas!$B$4+SUMIFS($H$5:$H$104,$A$5:$A$104,"&lt;="&amp;A29),""))</f>
        <v/>
      </c>
      <c r="J29" s="18">
        <f>IF(I29="","",IF(Premissas!$B$7="","Defina o limite",IF(I29&lt;Premissas!$B$7,"Conferir","Dentro do limite")))</f>
        <v/>
      </c>
    </row>
    <row r="30">
      <c r="A30" s="14" t="n"/>
      <c r="B30" s="15" t="n"/>
      <c r="C30" s="16" t="n"/>
      <c r="D30" s="30" t="n"/>
      <c r="E30" s="16" t="n"/>
      <c r="F30" s="15" t="n"/>
      <c r="G30" s="15" t="n"/>
      <c r="H30" s="29">
        <f>IF(OR(A30="",C30="",D30="",E30=""),"",IFERROR(IF(E30="Cancelado",0,IF(C30="Entrada",D30,IF(C30="Saída",-D30,""))),""))</f>
        <v/>
      </c>
      <c r="I30" s="29">
        <f>IF(H30="","",IFERROR(Premissas!$B$4+SUMIFS($H$5:$H$104,$A$5:$A$104,"&lt;="&amp;A30),""))</f>
        <v/>
      </c>
      <c r="J30" s="19">
        <f>IF(I30="","",IF(Premissas!$B$7="","Defina o limite",IF(I30&lt;Premissas!$B$7,"Conferir","Dentro do limite")))</f>
        <v/>
      </c>
    </row>
    <row r="31">
      <c r="A31" s="14" t="n"/>
      <c r="B31" s="15" t="n"/>
      <c r="C31" s="16" t="n"/>
      <c r="D31" s="30" t="n"/>
      <c r="E31" s="16" t="n"/>
      <c r="F31" s="15" t="n"/>
      <c r="G31" s="15" t="n"/>
      <c r="H31" s="27">
        <f>IF(OR(A31="",C31="",D31="",E31=""),"",IFERROR(IF(E31="Cancelado",0,IF(C31="Entrada",D31,IF(C31="Saída",-D31,""))),""))</f>
        <v/>
      </c>
      <c r="I31" s="27">
        <f>IF(H31="","",IFERROR(Premissas!$B$4+SUMIFS($H$5:$H$104,$A$5:$A$104,"&lt;="&amp;A31),""))</f>
        <v/>
      </c>
      <c r="J31" s="18">
        <f>IF(I31="","",IF(Premissas!$B$7="","Defina o limite",IF(I31&lt;Premissas!$B$7,"Conferir","Dentro do limite")))</f>
        <v/>
      </c>
    </row>
    <row r="32">
      <c r="A32" s="14" t="n"/>
      <c r="B32" s="15" t="n"/>
      <c r="C32" s="16" t="n"/>
      <c r="D32" s="30" t="n"/>
      <c r="E32" s="16" t="n"/>
      <c r="F32" s="15" t="n"/>
      <c r="G32" s="15" t="n"/>
      <c r="H32" s="29">
        <f>IF(OR(A32="",C32="",D32="",E32=""),"",IFERROR(IF(E32="Cancelado",0,IF(C32="Entrada",D32,IF(C32="Saída",-D32,""))),""))</f>
        <v/>
      </c>
      <c r="I32" s="29">
        <f>IF(H32="","",IFERROR(Premissas!$B$4+SUMIFS($H$5:$H$104,$A$5:$A$104,"&lt;="&amp;A32),""))</f>
        <v/>
      </c>
      <c r="J32" s="19">
        <f>IF(I32="","",IF(Premissas!$B$7="","Defina o limite",IF(I32&lt;Premissas!$B$7,"Conferir","Dentro do limite")))</f>
        <v/>
      </c>
    </row>
    <row r="33">
      <c r="A33" s="14" t="n"/>
      <c r="B33" s="15" t="n"/>
      <c r="C33" s="16" t="n"/>
      <c r="D33" s="30" t="n"/>
      <c r="E33" s="16" t="n"/>
      <c r="F33" s="15" t="n"/>
      <c r="G33" s="15" t="n"/>
      <c r="H33" s="27">
        <f>IF(OR(A33="",C33="",D33="",E33=""),"",IFERROR(IF(E33="Cancelado",0,IF(C33="Entrada",D33,IF(C33="Saída",-D33,""))),""))</f>
        <v/>
      </c>
      <c r="I33" s="27">
        <f>IF(H33="","",IFERROR(Premissas!$B$4+SUMIFS($H$5:$H$104,$A$5:$A$104,"&lt;="&amp;A33),""))</f>
        <v/>
      </c>
      <c r="J33" s="18">
        <f>IF(I33="","",IF(Premissas!$B$7="","Defina o limite",IF(I33&lt;Premissas!$B$7,"Conferir","Dentro do limite")))</f>
        <v/>
      </c>
    </row>
    <row r="34">
      <c r="A34" s="14" t="n"/>
      <c r="B34" s="15" t="n"/>
      <c r="C34" s="16" t="n"/>
      <c r="D34" s="30" t="n"/>
      <c r="E34" s="16" t="n"/>
      <c r="F34" s="15" t="n"/>
      <c r="G34" s="15" t="n"/>
      <c r="H34" s="29">
        <f>IF(OR(A34="",C34="",D34="",E34=""),"",IFERROR(IF(E34="Cancelado",0,IF(C34="Entrada",D34,IF(C34="Saída",-D34,""))),""))</f>
        <v/>
      </c>
      <c r="I34" s="29">
        <f>IF(H34="","",IFERROR(Premissas!$B$4+SUMIFS($H$5:$H$104,$A$5:$A$104,"&lt;="&amp;A34),""))</f>
        <v/>
      </c>
      <c r="J34" s="19">
        <f>IF(I34="","",IF(Premissas!$B$7="","Defina o limite",IF(I34&lt;Premissas!$B$7,"Conferir","Dentro do limite")))</f>
        <v/>
      </c>
    </row>
    <row r="35">
      <c r="A35" s="14" t="n"/>
      <c r="B35" s="15" t="n"/>
      <c r="C35" s="16" t="n"/>
      <c r="D35" s="30" t="n"/>
      <c r="E35" s="16" t="n"/>
      <c r="F35" s="15" t="n"/>
      <c r="G35" s="15" t="n"/>
      <c r="H35" s="27">
        <f>IF(OR(A35="",C35="",D35="",E35=""),"",IFERROR(IF(E35="Cancelado",0,IF(C35="Entrada",D35,IF(C35="Saída",-D35,""))),""))</f>
        <v/>
      </c>
      <c r="I35" s="27">
        <f>IF(H35="","",IFERROR(Premissas!$B$4+SUMIFS($H$5:$H$104,$A$5:$A$104,"&lt;="&amp;A35),""))</f>
        <v/>
      </c>
      <c r="J35" s="18">
        <f>IF(I35="","",IF(Premissas!$B$7="","Defina o limite",IF(I35&lt;Premissas!$B$7,"Conferir","Dentro do limite")))</f>
        <v/>
      </c>
    </row>
    <row r="36">
      <c r="A36" s="14" t="n"/>
      <c r="B36" s="15" t="n"/>
      <c r="C36" s="16" t="n"/>
      <c r="D36" s="30" t="n"/>
      <c r="E36" s="16" t="n"/>
      <c r="F36" s="15" t="n"/>
      <c r="G36" s="15" t="n"/>
      <c r="H36" s="29">
        <f>IF(OR(A36="",C36="",D36="",E36=""),"",IFERROR(IF(E36="Cancelado",0,IF(C36="Entrada",D36,IF(C36="Saída",-D36,""))),""))</f>
        <v/>
      </c>
      <c r="I36" s="29">
        <f>IF(H36="","",IFERROR(Premissas!$B$4+SUMIFS($H$5:$H$104,$A$5:$A$104,"&lt;="&amp;A36),""))</f>
        <v/>
      </c>
      <c r="J36" s="19">
        <f>IF(I36="","",IF(Premissas!$B$7="","Defina o limite",IF(I36&lt;Premissas!$B$7,"Conferir","Dentro do limite")))</f>
        <v/>
      </c>
    </row>
    <row r="37">
      <c r="A37" s="14" t="n"/>
      <c r="B37" s="15" t="n"/>
      <c r="C37" s="16" t="n"/>
      <c r="D37" s="30" t="n"/>
      <c r="E37" s="16" t="n"/>
      <c r="F37" s="15" t="n"/>
      <c r="G37" s="15" t="n"/>
      <c r="H37" s="27">
        <f>IF(OR(A37="",C37="",D37="",E37=""),"",IFERROR(IF(E37="Cancelado",0,IF(C37="Entrada",D37,IF(C37="Saída",-D37,""))),""))</f>
        <v/>
      </c>
      <c r="I37" s="27">
        <f>IF(H37="","",IFERROR(Premissas!$B$4+SUMIFS($H$5:$H$104,$A$5:$A$104,"&lt;="&amp;A37),""))</f>
        <v/>
      </c>
      <c r="J37" s="18">
        <f>IF(I37="","",IF(Premissas!$B$7="","Defina o limite",IF(I37&lt;Premissas!$B$7,"Conferir","Dentro do limite")))</f>
        <v/>
      </c>
    </row>
    <row r="38">
      <c r="A38" s="14" t="n"/>
      <c r="B38" s="15" t="n"/>
      <c r="C38" s="16" t="n"/>
      <c r="D38" s="30" t="n"/>
      <c r="E38" s="16" t="n"/>
      <c r="F38" s="15" t="n"/>
      <c r="G38" s="15" t="n"/>
      <c r="H38" s="29">
        <f>IF(OR(A38="",C38="",D38="",E38=""),"",IFERROR(IF(E38="Cancelado",0,IF(C38="Entrada",D38,IF(C38="Saída",-D38,""))),""))</f>
        <v/>
      </c>
      <c r="I38" s="29">
        <f>IF(H38="","",IFERROR(Premissas!$B$4+SUMIFS($H$5:$H$104,$A$5:$A$104,"&lt;="&amp;A38),""))</f>
        <v/>
      </c>
      <c r="J38" s="19">
        <f>IF(I38="","",IF(Premissas!$B$7="","Defina o limite",IF(I38&lt;Premissas!$B$7,"Conferir","Dentro do limite")))</f>
        <v/>
      </c>
    </row>
    <row r="39">
      <c r="A39" s="14" t="n"/>
      <c r="B39" s="15" t="n"/>
      <c r="C39" s="16" t="n"/>
      <c r="D39" s="30" t="n"/>
      <c r="E39" s="16" t="n"/>
      <c r="F39" s="15" t="n"/>
      <c r="G39" s="15" t="n"/>
      <c r="H39" s="27">
        <f>IF(OR(A39="",C39="",D39="",E39=""),"",IFERROR(IF(E39="Cancelado",0,IF(C39="Entrada",D39,IF(C39="Saída",-D39,""))),""))</f>
        <v/>
      </c>
      <c r="I39" s="27">
        <f>IF(H39="","",IFERROR(Premissas!$B$4+SUMIFS($H$5:$H$104,$A$5:$A$104,"&lt;="&amp;A39),""))</f>
        <v/>
      </c>
      <c r="J39" s="18">
        <f>IF(I39="","",IF(Premissas!$B$7="","Defina o limite",IF(I39&lt;Premissas!$B$7,"Conferir","Dentro do limite")))</f>
        <v/>
      </c>
    </row>
    <row r="40">
      <c r="A40" s="14" t="n"/>
      <c r="B40" s="15" t="n"/>
      <c r="C40" s="16" t="n"/>
      <c r="D40" s="30" t="n"/>
      <c r="E40" s="16" t="n"/>
      <c r="F40" s="15" t="n"/>
      <c r="G40" s="15" t="n"/>
      <c r="H40" s="29">
        <f>IF(OR(A40="",C40="",D40="",E40=""),"",IFERROR(IF(E40="Cancelado",0,IF(C40="Entrada",D40,IF(C40="Saída",-D40,""))),""))</f>
        <v/>
      </c>
      <c r="I40" s="29">
        <f>IF(H40="","",IFERROR(Premissas!$B$4+SUMIFS($H$5:$H$104,$A$5:$A$104,"&lt;="&amp;A40),""))</f>
        <v/>
      </c>
      <c r="J40" s="19">
        <f>IF(I40="","",IF(Premissas!$B$7="","Defina o limite",IF(I40&lt;Premissas!$B$7,"Conferir","Dentro do limite")))</f>
        <v/>
      </c>
    </row>
    <row r="41">
      <c r="A41" s="14" t="n"/>
      <c r="B41" s="15" t="n"/>
      <c r="C41" s="16" t="n"/>
      <c r="D41" s="30" t="n"/>
      <c r="E41" s="16" t="n"/>
      <c r="F41" s="15" t="n"/>
      <c r="G41" s="15" t="n"/>
      <c r="H41" s="27">
        <f>IF(OR(A41="",C41="",D41="",E41=""),"",IFERROR(IF(E41="Cancelado",0,IF(C41="Entrada",D41,IF(C41="Saída",-D41,""))),""))</f>
        <v/>
      </c>
      <c r="I41" s="27">
        <f>IF(H41="","",IFERROR(Premissas!$B$4+SUMIFS($H$5:$H$104,$A$5:$A$104,"&lt;="&amp;A41),""))</f>
        <v/>
      </c>
      <c r="J41" s="18">
        <f>IF(I41="","",IF(Premissas!$B$7="","Defina o limite",IF(I41&lt;Premissas!$B$7,"Conferir","Dentro do limite")))</f>
        <v/>
      </c>
    </row>
    <row r="42">
      <c r="A42" s="14" t="n"/>
      <c r="B42" s="15" t="n"/>
      <c r="C42" s="16" t="n"/>
      <c r="D42" s="30" t="n"/>
      <c r="E42" s="16" t="n"/>
      <c r="F42" s="15" t="n"/>
      <c r="G42" s="15" t="n"/>
      <c r="H42" s="29">
        <f>IF(OR(A42="",C42="",D42="",E42=""),"",IFERROR(IF(E42="Cancelado",0,IF(C42="Entrada",D42,IF(C42="Saída",-D42,""))),""))</f>
        <v/>
      </c>
      <c r="I42" s="29">
        <f>IF(H42="","",IFERROR(Premissas!$B$4+SUMIFS($H$5:$H$104,$A$5:$A$104,"&lt;="&amp;A42),""))</f>
        <v/>
      </c>
      <c r="J42" s="19">
        <f>IF(I42="","",IF(Premissas!$B$7="","Defina o limite",IF(I42&lt;Premissas!$B$7,"Conferir","Dentro do limite")))</f>
        <v/>
      </c>
    </row>
    <row r="43">
      <c r="A43" s="14" t="n"/>
      <c r="B43" s="15" t="n"/>
      <c r="C43" s="16" t="n"/>
      <c r="D43" s="30" t="n"/>
      <c r="E43" s="16" t="n"/>
      <c r="F43" s="15" t="n"/>
      <c r="G43" s="15" t="n"/>
      <c r="H43" s="27">
        <f>IF(OR(A43="",C43="",D43="",E43=""),"",IFERROR(IF(E43="Cancelado",0,IF(C43="Entrada",D43,IF(C43="Saída",-D43,""))),""))</f>
        <v/>
      </c>
      <c r="I43" s="27">
        <f>IF(H43="","",IFERROR(Premissas!$B$4+SUMIFS($H$5:$H$104,$A$5:$A$104,"&lt;="&amp;A43),""))</f>
        <v/>
      </c>
      <c r="J43" s="18">
        <f>IF(I43="","",IF(Premissas!$B$7="","Defina o limite",IF(I43&lt;Premissas!$B$7,"Conferir","Dentro do limite")))</f>
        <v/>
      </c>
    </row>
    <row r="44">
      <c r="A44" s="14" t="n"/>
      <c r="B44" s="15" t="n"/>
      <c r="C44" s="16" t="n"/>
      <c r="D44" s="30" t="n"/>
      <c r="E44" s="16" t="n"/>
      <c r="F44" s="15" t="n"/>
      <c r="G44" s="15" t="n"/>
      <c r="H44" s="29">
        <f>IF(OR(A44="",C44="",D44="",E44=""),"",IFERROR(IF(E44="Cancelado",0,IF(C44="Entrada",D44,IF(C44="Saída",-D44,""))),""))</f>
        <v/>
      </c>
      <c r="I44" s="29">
        <f>IF(H44="","",IFERROR(Premissas!$B$4+SUMIFS($H$5:$H$104,$A$5:$A$104,"&lt;="&amp;A44),""))</f>
        <v/>
      </c>
      <c r="J44" s="19">
        <f>IF(I44="","",IF(Premissas!$B$7="","Defina o limite",IF(I44&lt;Premissas!$B$7,"Conferir","Dentro do limite")))</f>
        <v/>
      </c>
    </row>
    <row r="45">
      <c r="A45" s="14" t="n"/>
      <c r="B45" s="15" t="n"/>
      <c r="C45" s="16" t="n"/>
      <c r="D45" s="30" t="n"/>
      <c r="E45" s="16" t="n"/>
      <c r="F45" s="15" t="n"/>
      <c r="G45" s="15" t="n"/>
      <c r="H45" s="27">
        <f>IF(OR(A45="",C45="",D45="",E45=""),"",IFERROR(IF(E45="Cancelado",0,IF(C45="Entrada",D45,IF(C45="Saída",-D45,""))),""))</f>
        <v/>
      </c>
      <c r="I45" s="27">
        <f>IF(H45="","",IFERROR(Premissas!$B$4+SUMIFS($H$5:$H$104,$A$5:$A$104,"&lt;="&amp;A45),""))</f>
        <v/>
      </c>
      <c r="J45" s="18">
        <f>IF(I45="","",IF(Premissas!$B$7="","Defina o limite",IF(I45&lt;Premissas!$B$7,"Conferir","Dentro do limite")))</f>
        <v/>
      </c>
    </row>
    <row r="46">
      <c r="A46" s="14" t="n"/>
      <c r="B46" s="15" t="n"/>
      <c r="C46" s="16" t="n"/>
      <c r="D46" s="30" t="n"/>
      <c r="E46" s="16" t="n"/>
      <c r="F46" s="15" t="n"/>
      <c r="G46" s="15" t="n"/>
      <c r="H46" s="29">
        <f>IF(OR(A46="",C46="",D46="",E46=""),"",IFERROR(IF(E46="Cancelado",0,IF(C46="Entrada",D46,IF(C46="Saída",-D46,""))),""))</f>
        <v/>
      </c>
      <c r="I46" s="29">
        <f>IF(H46="","",IFERROR(Premissas!$B$4+SUMIFS($H$5:$H$104,$A$5:$A$104,"&lt;="&amp;A46),""))</f>
        <v/>
      </c>
      <c r="J46" s="19">
        <f>IF(I46="","",IF(Premissas!$B$7="","Defina o limite",IF(I46&lt;Premissas!$B$7,"Conferir","Dentro do limite")))</f>
        <v/>
      </c>
    </row>
    <row r="47">
      <c r="A47" s="14" t="n"/>
      <c r="B47" s="15" t="n"/>
      <c r="C47" s="16" t="n"/>
      <c r="D47" s="30" t="n"/>
      <c r="E47" s="16" t="n"/>
      <c r="F47" s="15" t="n"/>
      <c r="G47" s="15" t="n"/>
      <c r="H47" s="27">
        <f>IF(OR(A47="",C47="",D47="",E47=""),"",IFERROR(IF(E47="Cancelado",0,IF(C47="Entrada",D47,IF(C47="Saída",-D47,""))),""))</f>
        <v/>
      </c>
      <c r="I47" s="27">
        <f>IF(H47="","",IFERROR(Premissas!$B$4+SUMIFS($H$5:$H$104,$A$5:$A$104,"&lt;="&amp;A47),""))</f>
        <v/>
      </c>
      <c r="J47" s="18">
        <f>IF(I47="","",IF(Premissas!$B$7="","Defina o limite",IF(I47&lt;Premissas!$B$7,"Conferir","Dentro do limite")))</f>
        <v/>
      </c>
    </row>
    <row r="48">
      <c r="A48" s="14" t="n"/>
      <c r="B48" s="15" t="n"/>
      <c r="C48" s="16" t="n"/>
      <c r="D48" s="30" t="n"/>
      <c r="E48" s="16" t="n"/>
      <c r="F48" s="15" t="n"/>
      <c r="G48" s="15" t="n"/>
      <c r="H48" s="29">
        <f>IF(OR(A48="",C48="",D48="",E48=""),"",IFERROR(IF(E48="Cancelado",0,IF(C48="Entrada",D48,IF(C48="Saída",-D48,""))),""))</f>
        <v/>
      </c>
      <c r="I48" s="29">
        <f>IF(H48="","",IFERROR(Premissas!$B$4+SUMIFS($H$5:$H$104,$A$5:$A$104,"&lt;="&amp;A48),""))</f>
        <v/>
      </c>
      <c r="J48" s="19">
        <f>IF(I48="","",IF(Premissas!$B$7="","Defina o limite",IF(I48&lt;Premissas!$B$7,"Conferir","Dentro do limite")))</f>
        <v/>
      </c>
    </row>
    <row r="49">
      <c r="A49" s="14" t="n"/>
      <c r="B49" s="15" t="n"/>
      <c r="C49" s="16" t="n"/>
      <c r="D49" s="30" t="n"/>
      <c r="E49" s="16" t="n"/>
      <c r="F49" s="15" t="n"/>
      <c r="G49" s="15" t="n"/>
      <c r="H49" s="27">
        <f>IF(OR(A49="",C49="",D49="",E49=""),"",IFERROR(IF(E49="Cancelado",0,IF(C49="Entrada",D49,IF(C49="Saída",-D49,""))),""))</f>
        <v/>
      </c>
      <c r="I49" s="27">
        <f>IF(H49="","",IFERROR(Premissas!$B$4+SUMIFS($H$5:$H$104,$A$5:$A$104,"&lt;="&amp;A49),""))</f>
        <v/>
      </c>
      <c r="J49" s="18">
        <f>IF(I49="","",IF(Premissas!$B$7="","Defina o limite",IF(I49&lt;Premissas!$B$7,"Conferir","Dentro do limite")))</f>
        <v/>
      </c>
    </row>
    <row r="50">
      <c r="A50" s="14" t="n"/>
      <c r="B50" s="15" t="n"/>
      <c r="C50" s="16" t="n"/>
      <c r="D50" s="30" t="n"/>
      <c r="E50" s="16" t="n"/>
      <c r="F50" s="15" t="n"/>
      <c r="G50" s="15" t="n"/>
      <c r="H50" s="29">
        <f>IF(OR(A50="",C50="",D50="",E50=""),"",IFERROR(IF(E50="Cancelado",0,IF(C50="Entrada",D50,IF(C50="Saída",-D50,""))),""))</f>
        <v/>
      </c>
      <c r="I50" s="29">
        <f>IF(H50="","",IFERROR(Premissas!$B$4+SUMIFS($H$5:$H$104,$A$5:$A$104,"&lt;="&amp;A50),""))</f>
        <v/>
      </c>
      <c r="J50" s="19">
        <f>IF(I50="","",IF(Premissas!$B$7="","Defina o limite",IF(I50&lt;Premissas!$B$7,"Conferir","Dentro do limite")))</f>
        <v/>
      </c>
    </row>
    <row r="51">
      <c r="A51" s="14" t="n"/>
      <c r="B51" s="15" t="n"/>
      <c r="C51" s="16" t="n"/>
      <c r="D51" s="30" t="n"/>
      <c r="E51" s="16" t="n"/>
      <c r="F51" s="15" t="n"/>
      <c r="G51" s="15" t="n"/>
      <c r="H51" s="27">
        <f>IF(OR(A51="",C51="",D51="",E51=""),"",IFERROR(IF(E51="Cancelado",0,IF(C51="Entrada",D51,IF(C51="Saída",-D51,""))),""))</f>
        <v/>
      </c>
      <c r="I51" s="27">
        <f>IF(H51="","",IFERROR(Premissas!$B$4+SUMIFS($H$5:$H$104,$A$5:$A$104,"&lt;="&amp;A51),""))</f>
        <v/>
      </c>
      <c r="J51" s="18">
        <f>IF(I51="","",IF(Premissas!$B$7="","Defina o limite",IF(I51&lt;Premissas!$B$7,"Conferir","Dentro do limite")))</f>
        <v/>
      </c>
    </row>
    <row r="52">
      <c r="A52" s="14" t="n"/>
      <c r="B52" s="15" t="n"/>
      <c r="C52" s="16" t="n"/>
      <c r="D52" s="30" t="n"/>
      <c r="E52" s="16" t="n"/>
      <c r="F52" s="15" t="n"/>
      <c r="G52" s="15" t="n"/>
      <c r="H52" s="29">
        <f>IF(OR(A52="",C52="",D52="",E52=""),"",IFERROR(IF(E52="Cancelado",0,IF(C52="Entrada",D52,IF(C52="Saída",-D52,""))),""))</f>
        <v/>
      </c>
      <c r="I52" s="29">
        <f>IF(H52="","",IFERROR(Premissas!$B$4+SUMIFS($H$5:$H$104,$A$5:$A$104,"&lt;="&amp;A52),""))</f>
        <v/>
      </c>
      <c r="J52" s="19">
        <f>IF(I52="","",IF(Premissas!$B$7="","Defina o limite",IF(I52&lt;Premissas!$B$7,"Conferir","Dentro do limite")))</f>
        <v/>
      </c>
    </row>
    <row r="53">
      <c r="A53" s="14" t="n"/>
      <c r="B53" s="15" t="n"/>
      <c r="C53" s="16" t="n"/>
      <c r="D53" s="30" t="n"/>
      <c r="E53" s="16" t="n"/>
      <c r="F53" s="15" t="n"/>
      <c r="G53" s="15" t="n"/>
      <c r="H53" s="27">
        <f>IF(OR(A53="",C53="",D53="",E53=""),"",IFERROR(IF(E53="Cancelado",0,IF(C53="Entrada",D53,IF(C53="Saída",-D53,""))),""))</f>
        <v/>
      </c>
      <c r="I53" s="27">
        <f>IF(H53="","",IFERROR(Premissas!$B$4+SUMIFS($H$5:$H$104,$A$5:$A$104,"&lt;="&amp;A53),""))</f>
        <v/>
      </c>
      <c r="J53" s="18">
        <f>IF(I53="","",IF(Premissas!$B$7="","Defina o limite",IF(I53&lt;Premissas!$B$7,"Conferir","Dentro do limite")))</f>
        <v/>
      </c>
    </row>
    <row r="54">
      <c r="A54" s="14" t="n"/>
      <c r="B54" s="15" t="n"/>
      <c r="C54" s="16" t="n"/>
      <c r="D54" s="30" t="n"/>
      <c r="E54" s="16" t="n"/>
      <c r="F54" s="15" t="n"/>
      <c r="G54" s="15" t="n"/>
      <c r="H54" s="29">
        <f>IF(OR(A54="",C54="",D54="",E54=""),"",IFERROR(IF(E54="Cancelado",0,IF(C54="Entrada",D54,IF(C54="Saída",-D54,""))),""))</f>
        <v/>
      </c>
      <c r="I54" s="29">
        <f>IF(H54="","",IFERROR(Premissas!$B$4+SUMIFS($H$5:$H$104,$A$5:$A$104,"&lt;="&amp;A54),""))</f>
        <v/>
      </c>
      <c r="J54" s="19">
        <f>IF(I54="","",IF(Premissas!$B$7="","Defina o limite",IF(I54&lt;Premissas!$B$7,"Conferir","Dentro do limite")))</f>
        <v/>
      </c>
    </row>
    <row r="55">
      <c r="A55" s="14" t="n"/>
      <c r="B55" s="15" t="n"/>
      <c r="C55" s="16" t="n"/>
      <c r="D55" s="30" t="n"/>
      <c r="E55" s="16" t="n"/>
      <c r="F55" s="15" t="n"/>
      <c r="G55" s="15" t="n"/>
      <c r="H55" s="27">
        <f>IF(OR(A55="",C55="",D55="",E55=""),"",IFERROR(IF(E55="Cancelado",0,IF(C55="Entrada",D55,IF(C55="Saída",-D55,""))),""))</f>
        <v/>
      </c>
      <c r="I55" s="27">
        <f>IF(H55="","",IFERROR(Premissas!$B$4+SUMIFS($H$5:$H$104,$A$5:$A$104,"&lt;="&amp;A55),""))</f>
        <v/>
      </c>
      <c r="J55" s="18">
        <f>IF(I55="","",IF(Premissas!$B$7="","Defina o limite",IF(I55&lt;Premissas!$B$7,"Conferir","Dentro do limite")))</f>
        <v/>
      </c>
    </row>
    <row r="56">
      <c r="A56" s="14" t="n"/>
      <c r="B56" s="15" t="n"/>
      <c r="C56" s="16" t="n"/>
      <c r="D56" s="30" t="n"/>
      <c r="E56" s="16" t="n"/>
      <c r="F56" s="15" t="n"/>
      <c r="G56" s="15" t="n"/>
      <c r="H56" s="29">
        <f>IF(OR(A56="",C56="",D56="",E56=""),"",IFERROR(IF(E56="Cancelado",0,IF(C56="Entrada",D56,IF(C56="Saída",-D56,""))),""))</f>
        <v/>
      </c>
      <c r="I56" s="29">
        <f>IF(H56="","",IFERROR(Premissas!$B$4+SUMIFS($H$5:$H$104,$A$5:$A$104,"&lt;="&amp;A56),""))</f>
        <v/>
      </c>
      <c r="J56" s="19">
        <f>IF(I56="","",IF(Premissas!$B$7="","Defina o limite",IF(I56&lt;Premissas!$B$7,"Conferir","Dentro do limite")))</f>
        <v/>
      </c>
    </row>
    <row r="57">
      <c r="A57" s="14" t="n"/>
      <c r="B57" s="15" t="n"/>
      <c r="C57" s="16" t="n"/>
      <c r="D57" s="30" t="n"/>
      <c r="E57" s="16" t="n"/>
      <c r="F57" s="15" t="n"/>
      <c r="G57" s="15" t="n"/>
      <c r="H57" s="27">
        <f>IF(OR(A57="",C57="",D57="",E57=""),"",IFERROR(IF(E57="Cancelado",0,IF(C57="Entrada",D57,IF(C57="Saída",-D57,""))),""))</f>
        <v/>
      </c>
      <c r="I57" s="27">
        <f>IF(H57="","",IFERROR(Premissas!$B$4+SUMIFS($H$5:$H$104,$A$5:$A$104,"&lt;="&amp;A57),""))</f>
        <v/>
      </c>
      <c r="J57" s="18">
        <f>IF(I57="","",IF(Premissas!$B$7="","Defina o limite",IF(I57&lt;Premissas!$B$7,"Conferir","Dentro do limite")))</f>
        <v/>
      </c>
    </row>
    <row r="58">
      <c r="A58" s="14" t="n"/>
      <c r="B58" s="15" t="n"/>
      <c r="C58" s="16" t="n"/>
      <c r="D58" s="30" t="n"/>
      <c r="E58" s="16" t="n"/>
      <c r="F58" s="15" t="n"/>
      <c r="G58" s="15" t="n"/>
      <c r="H58" s="29">
        <f>IF(OR(A58="",C58="",D58="",E58=""),"",IFERROR(IF(E58="Cancelado",0,IF(C58="Entrada",D58,IF(C58="Saída",-D58,""))),""))</f>
        <v/>
      </c>
      <c r="I58" s="29">
        <f>IF(H58="","",IFERROR(Premissas!$B$4+SUMIFS($H$5:$H$104,$A$5:$A$104,"&lt;="&amp;A58),""))</f>
        <v/>
      </c>
      <c r="J58" s="19">
        <f>IF(I58="","",IF(Premissas!$B$7="","Defina o limite",IF(I58&lt;Premissas!$B$7,"Conferir","Dentro do limite")))</f>
        <v/>
      </c>
    </row>
    <row r="59">
      <c r="A59" s="14" t="n"/>
      <c r="B59" s="15" t="n"/>
      <c r="C59" s="16" t="n"/>
      <c r="D59" s="30" t="n"/>
      <c r="E59" s="16" t="n"/>
      <c r="F59" s="15" t="n"/>
      <c r="G59" s="15" t="n"/>
      <c r="H59" s="27">
        <f>IF(OR(A59="",C59="",D59="",E59=""),"",IFERROR(IF(E59="Cancelado",0,IF(C59="Entrada",D59,IF(C59="Saída",-D59,""))),""))</f>
        <v/>
      </c>
      <c r="I59" s="27">
        <f>IF(H59="","",IFERROR(Premissas!$B$4+SUMIFS($H$5:$H$104,$A$5:$A$104,"&lt;="&amp;A59),""))</f>
        <v/>
      </c>
      <c r="J59" s="18">
        <f>IF(I59="","",IF(Premissas!$B$7="","Defina o limite",IF(I59&lt;Premissas!$B$7,"Conferir","Dentro do limite")))</f>
        <v/>
      </c>
    </row>
    <row r="60">
      <c r="A60" s="14" t="n"/>
      <c r="B60" s="15" t="n"/>
      <c r="C60" s="16" t="n"/>
      <c r="D60" s="30" t="n"/>
      <c r="E60" s="16" t="n"/>
      <c r="F60" s="15" t="n"/>
      <c r="G60" s="15" t="n"/>
      <c r="H60" s="29">
        <f>IF(OR(A60="",C60="",D60="",E60=""),"",IFERROR(IF(E60="Cancelado",0,IF(C60="Entrada",D60,IF(C60="Saída",-D60,""))),""))</f>
        <v/>
      </c>
      <c r="I60" s="29">
        <f>IF(H60="","",IFERROR(Premissas!$B$4+SUMIFS($H$5:$H$104,$A$5:$A$104,"&lt;="&amp;A60),""))</f>
        <v/>
      </c>
      <c r="J60" s="19">
        <f>IF(I60="","",IF(Premissas!$B$7="","Defina o limite",IF(I60&lt;Premissas!$B$7,"Conferir","Dentro do limite")))</f>
        <v/>
      </c>
    </row>
    <row r="61">
      <c r="A61" s="14" t="n"/>
      <c r="B61" s="15" t="n"/>
      <c r="C61" s="16" t="n"/>
      <c r="D61" s="30" t="n"/>
      <c r="E61" s="16" t="n"/>
      <c r="F61" s="15" t="n"/>
      <c r="G61" s="15" t="n"/>
      <c r="H61" s="27">
        <f>IF(OR(A61="",C61="",D61="",E61=""),"",IFERROR(IF(E61="Cancelado",0,IF(C61="Entrada",D61,IF(C61="Saída",-D61,""))),""))</f>
        <v/>
      </c>
      <c r="I61" s="27">
        <f>IF(H61="","",IFERROR(Premissas!$B$4+SUMIFS($H$5:$H$104,$A$5:$A$104,"&lt;="&amp;A61),""))</f>
        <v/>
      </c>
      <c r="J61" s="18">
        <f>IF(I61="","",IF(Premissas!$B$7="","Defina o limite",IF(I61&lt;Premissas!$B$7,"Conferir","Dentro do limite")))</f>
        <v/>
      </c>
    </row>
    <row r="62">
      <c r="A62" s="14" t="n"/>
      <c r="B62" s="15" t="n"/>
      <c r="C62" s="16" t="n"/>
      <c r="D62" s="30" t="n"/>
      <c r="E62" s="16" t="n"/>
      <c r="F62" s="15" t="n"/>
      <c r="G62" s="15" t="n"/>
      <c r="H62" s="29">
        <f>IF(OR(A62="",C62="",D62="",E62=""),"",IFERROR(IF(E62="Cancelado",0,IF(C62="Entrada",D62,IF(C62="Saída",-D62,""))),""))</f>
        <v/>
      </c>
      <c r="I62" s="29">
        <f>IF(H62="","",IFERROR(Premissas!$B$4+SUMIFS($H$5:$H$104,$A$5:$A$104,"&lt;="&amp;A62),""))</f>
        <v/>
      </c>
      <c r="J62" s="19">
        <f>IF(I62="","",IF(Premissas!$B$7="","Defina o limite",IF(I62&lt;Premissas!$B$7,"Conferir","Dentro do limite")))</f>
        <v/>
      </c>
    </row>
    <row r="63">
      <c r="A63" s="14" t="n"/>
      <c r="B63" s="15" t="n"/>
      <c r="C63" s="16" t="n"/>
      <c r="D63" s="30" t="n"/>
      <c r="E63" s="16" t="n"/>
      <c r="F63" s="15" t="n"/>
      <c r="G63" s="15" t="n"/>
      <c r="H63" s="27">
        <f>IF(OR(A63="",C63="",D63="",E63=""),"",IFERROR(IF(E63="Cancelado",0,IF(C63="Entrada",D63,IF(C63="Saída",-D63,""))),""))</f>
        <v/>
      </c>
      <c r="I63" s="27">
        <f>IF(H63="","",IFERROR(Premissas!$B$4+SUMIFS($H$5:$H$104,$A$5:$A$104,"&lt;="&amp;A63),""))</f>
        <v/>
      </c>
      <c r="J63" s="18">
        <f>IF(I63="","",IF(Premissas!$B$7="","Defina o limite",IF(I63&lt;Premissas!$B$7,"Conferir","Dentro do limite")))</f>
        <v/>
      </c>
    </row>
    <row r="64">
      <c r="A64" s="14" t="n"/>
      <c r="B64" s="15" t="n"/>
      <c r="C64" s="16" t="n"/>
      <c r="D64" s="30" t="n"/>
      <c r="E64" s="16" t="n"/>
      <c r="F64" s="15" t="n"/>
      <c r="G64" s="15" t="n"/>
      <c r="H64" s="29">
        <f>IF(OR(A64="",C64="",D64="",E64=""),"",IFERROR(IF(E64="Cancelado",0,IF(C64="Entrada",D64,IF(C64="Saída",-D64,""))),""))</f>
        <v/>
      </c>
      <c r="I64" s="29">
        <f>IF(H64="","",IFERROR(Premissas!$B$4+SUMIFS($H$5:$H$104,$A$5:$A$104,"&lt;="&amp;A64),""))</f>
        <v/>
      </c>
      <c r="J64" s="19">
        <f>IF(I64="","",IF(Premissas!$B$7="","Defina o limite",IF(I64&lt;Premissas!$B$7,"Conferir","Dentro do limite")))</f>
        <v/>
      </c>
    </row>
    <row r="65">
      <c r="A65" s="14" t="n"/>
      <c r="B65" s="15" t="n"/>
      <c r="C65" s="16" t="n"/>
      <c r="D65" s="30" t="n"/>
      <c r="E65" s="16" t="n"/>
      <c r="F65" s="15" t="n"/>
      <c r="G65" s="15" t="n"/>
      <c r="H65" s="27">
        <f>IF(OR(A65="",C65="",D65="",E65=""),"",IFERROR(IF(E65="Cancelado",0,IF(C65="Entrada",D65,IF(C65="Saída",-D65,""))),""))</f>
        <v/>
      </c>
      <c r="I65" s="27">
        <f>IF(H65="","",IFERROR(Premissas!$B$4+SUMIFS($H$5:$H$104,$A$5:$A$104,"&lt;="&amp;A65),""))</f>
        <v/>
      </c>
      <c r="J65" s="18">
        <f>IF(I65="","",IF(Premissas!$B$7="","Defina o limite",IF(I65&lt;Premissas!$B$7,"Conferir","Dentro do limite")))</f>
        <v/>
      </c>
    </row>
    <row r="66">
      <c r="A66" s="14" t="n"/>
      <c r="B66" s="15" t="n"/>
      <c r="C66" s="16" t="n"/>
      <c r="D66" s="30" t="n"/>
      <c r="E66" s="16" t="n"/>
      <c r="F66" s="15" t="n"/>
      <c r="G66" s="15" t="n"/>
      <c r="H66" s="29">
        <f>IF(OR(A66="",C66="",D66="",E66=""),"",IFERROR(IF(E66="Cancelado",0,IF(C66="Entrada",D66,IF(C66="Saída",-D66,""))),""))</f>
        <v/>
      </c>
      <c r="I66" s="29">
        <f>IF(H66="","",IFERROR(Premissas!$B$4+SUMIFS($H$5:$H$104,$A$5:$A$104,"&lt;="&amp;A66),""))</f>
        <v/>
      </c>
      <c r="J66" s="19">
        <f>IF(I66="","",IF(Premissas!$B$7="","Defina o limite",IF(I66&lt;Premissas!$B$7,"Conferir","Dentro do limite")))</f>
        <v/>
      </c>
    </row>
    <row r="67">
      <c r="A67" s="14" t="n"/>
      <c r="B67" s="15" t="n"/>
      <c r="C67" s="16" t="n"/>
      <c r="D67" s="30" t="n"/>
      <c r="E67" s="16" t="n"/>
      <c r="F67" s="15" t="n"/>
      <c r="G67" s="15" t="n"/>
      <c r="H67" s="27">
        <f>IF(OR(A67="",C67="",D67="",E67=""),"",IFERROR(IF(E67="Cancelado",0,IF(C67="Entrada",D67,IF(C67="Saída",-D67,""))),""))</f>
        <v/>
      </c>
      <c r="I67" s="27">
        <f>IF(H67="","",IFERROR(Premissas!$B$4+SUMIFS($H$5:$H$104,$A$5:$A$104,"&lt;="&amp;A67),""))</f>
        <v/>
      </c>
      <c r="J67" s="18">
        <f>IF(I67="","",IF(Premissas!$B$7="","Defina o limite",IF(I67&lt;Premissas!$B$7,"Conferir","Dentro do limite")))</f>
        <v/>
      </c>
    </row>
    <row r="68">
      <c r="A68" s="14" t="n"/>
      <c r="B68" s="15" t="n"/>
      <c r="C68" s="16" t="n"/>
      <c r="D68" s="30" t="n"/>
      <c r="E68" s="16" t="n"/>
      <c r="F68" s="15" t="n"/>
      <c r="G68" s="15" t="n"/>
      <c r="H68" s="29">
        <f>IF(OR(A68="",C68="",D68="",E68=""),"",IFERROR(IF(E68="Cancelado",0,IF(C68="Entrada",D68,IF(C68="Saída",-D68,""))),""))</f>
        <v/>
      </c>
      <c r="I68" s="29">
        <f>IF(H68="","",IFERROR(Premissas!$B$4+SUMIFS($H$5:$H$104,$A$5:$A$104,"&lt;="&amp;A68),""))</f>
        <v/>
      </c>
      <c r="J68" s="19">
        <f>IF(I68="","",IF(Premissas!$B$7="","Defina o limite",IF(I68&lt;Premissas!$B$7,"Conferir","Dentro do limite")))</f>
        <v/>
      </c>
    </row>
    <row r="69">
      <c r="A69" s="14" t="n"/>
      <c r="B69" s="15" t="n"/>
      <c r="C69" s="16" t="n"/>
      <c r="D69" s="30" t="n"/>
      <c r="E69" s="16" t="n"/>
      <c r="F69" s="15" t="n"/>
      <c r="G69" s="15" t="n"/>
      <c r="H69" s="27">
        <f>IF(OR(A69="",C69="",D69="",E69=""),"",IFERROR(IF(E69="Cancelado",0,IF(C69="Entrada",D69,IF(C69="Saída",-D69,""))),""))</f>
        <v/>
      </c>
      <c r="I69" s="27">
        <f>IF(H69="","",IFERROR(Premissas!$B$4+SUMIFS($H$5:$H$104,$A$5:$A$104,"&lt;="&amp;A69),""))</f>
        <v/>
      </c>
      <c r="J69" s="18">
        <f>IF(I69="","",IF(Premissas!$B$7="","Defina o limite",IF(I69&lt;Premissas!$B$7,"Conferir","Dentro do limite")))</f>
        <v/>
      </c>
    </row>
    <row r="70">
      <c r="A70" s="14" t="n"/>
      <c r="B70" s="15" t="n"/>
      <c r="C70" s="16" t="n"/>
      <c r="D70" s="30" t="n"/>
      <c r="E70" s="16" t="n"/>
      <c r="F70" s="15" t="n"/>
      <c r="G70" s="15" t="n"/>
      <c r="H70" s="29">
        <f>IF(OR(A70="",C70="",D70="",E70=""),"",IFERROR(IF(E70="Cancelado",0,IF(C70="Entrada",D70,IF(C70="Saída",-D70,""))),""))</f>
        <v/>
      </c>
      <c r="I70" s="29">
        <f>IF(H70="","",IFERROR(Premissas!$B$4+SUMIFS($H$5:$H$104,$A$5:$A$104,"&lt;="&amp;A70),""))</f>
        <v/>
      </c>
      <c r="J70" s="19">
        <f>IF(I70="","",IF(Premissas!$B$7="","Defina o limite",IF(I70&lt;Premissas!$B$7,"Conferir","Dentro do limite")))</f>
        <v/>
      </c>
    </row>
    <row r="71">
      <c r="A71" s="14" t="n"/>
      <c r="B71" s="15" t="n"/>
      <c r="C71" s="16" t="n"/>
      <c r="D71" s="30" t="n"/>
      <c r="E71" s="16" t="n"/>
      <c r="F71" s="15" t="n"/>
      <c r="G71" s="15" t="n"/>
      <c r="H71" s="27">
        <f>IF(OR(A71="",C71="",D71="",E71=""),"",IFERROR(IF(E71="Cancelado",0,IF(C71="Entrada",D71,IF(C71="Saída",-D71,""))),""))</f>
        <v/>
      </c>
      <c r="I71" s="27">
        <f>IF(H71="","",IFERROR(Premissas!$B$4+SUMIFS($H$5:$H$104,$A$5:$A$104,"&lt;="&amp;A71),""))</f>
        <v/>
      </c>
      <c r="J71" s="18">
        <f>IF(I71="","",IF(Premissas!$B$7="","Defina o limite",IF(I71&lt;Premissas!$B$7,"Conferir","Dentro do limite")))</f>
        <v/>
      </c>
    </row>
    <row r="72">
      <c r="A72" s="14" t="n"/>
      <c r="B72" s="15" t="n"/>
      <c r="C72" s="16" t="n"/>
      <c r="D72" s="30" t="n"/>
      <c r="E72" s="16" t="n"/>
      <c r="F72" s="15" t="n"/>
      <c r="G72" s="15" t="n"/>
      <c r="H72" s="29">
        <f>IF(OR(A72="",C72="",D72="",E72=""),"",IFERROR(IF(E72="Cancelado",0,IF(C72="Entrada",D72,IF(C72="Saída",-D72,""))),""))</f>
        <v/>
      </c>
      <c r="I72" s="29">
        <f>IF(H72="","",IFERROR(Premissas!$B$4+SUMIFS($H$5:$H$104,$A$5:$A$104,"&lt;="&amp;A72),""))</f>
        <v/>
      </c>
      <c r="J72" s="19">
        <f>IF(I72="","",IF(Premissas!$B$7="","Defina o limite",IF(I72&lt;Premissas!$B$7,"Conferir","Dentro do limite")))</f>
        <v/>
      </c>
    </row>
    <row r="73">
      <c r="A73" s="14" t="n"/>
      <c r="B73" s="15" t="n"/>
      <c r="C73" s="16" t="n"/>
      <c r="D73" s="30" t="n"/>
      <c r="E73" s="16" t="n"/>
      <c r="F73" s="15" t="n"/>
      <c r="G73" s="15" t="n"/>
      <c r="H73" s="27">
        <f>IF(OR(A73="",C73="",D73="",E73=""),"",IFERROR(IF(E73="Cancelado",0,IF(C73="Entrada",D73,IF(C73="Saída",-D73,""))),""))</f>
        <v/>
      </c>
      <c r="I73" s="27">
        <f>IF(H73="","",IFERROR(Premissas!$B$4+SUMIFS($H$5:$H$104,$A$5:$A$104,"&lt;="&amp;A73),""))</f>
        <v/>
      </c>
      <c r="J73" s="18">
        <f>IF(I73="","",IF(Premissas!$B$7="","Defina o limite",IF(I73&lt;Premissas!$B$7,"Conferir","Dentro do limite")))</f>
        <v/>
      </c>
    </row>
    <row r="74">
      <c r="A74" s="14" t="n"/>
      <c r="B74" s="15" t="n"/>
      <c r="C74" s="16" t="n"/>
      <c r="D74" s="30" t="n"/>
      <c r="E74" s="16" t="n"/>
      <c r="F74" s="15" t="n"/>
      <c r="G74" s="15" t="n"/>
      <c r="H74" s="29">
        <f>IF(OR(A74="",C74="",D74="",E74=""),"",IFERROR(IF(E74="Cancelado",0,IF(C74="Entrada",D74,IF(C74="Saída",-D74,""))),""))</f>
        <v/>
      </c>
      <c r="I74" s="29">
        <f>IF(H74="","",IFERROR(Premissas!$B$4+SUMIFS($H$5:$H$104,$A$5:$A$104,"&lt;="&amp;A74),""))</f>
        <v/>
      </c>
      <c r="J74" s="19">
        <f>IF(I74="","",IF(Premissas!$B$7="","Defina o limite",IF(I74&lt;Premissas!$B$7,"Conferir","Dentro do limite")))</f>
        <v/>
      </c>
    </row>
    <row r="75">
      <c r="A75" s="14" t="n"/>
      <c r="B75" s="15" t="n"/>
      <c r="C75" s="16" t="n"/>
      <c r="D75" s="30" t="n"/>
      <c r="E75" s="16" t="n"/>
      <c r="F75" s="15" t="n"/>
      <c r="G75" s="15" t="n"/>
      <c r="H75" s="27">
        <f>IF(OR(A75="",C75="",D75="",E75=""),"",IFERROR(IF(E75="Cancelado",0,IF(C75="Entrada",D75,IF(C75="Saída",-D75,""))),""))</f>
        <v/>
      </c>
      <c r="I75" s="27">
        <f>IF(H75="","",IFERROR(Premissas!$B$4+SUMIFS($H$5:$H$104,$A$5:$A$104,"&lt;="&amp;A75),""))</f>
        <v/>
      </c>
      <c r="J75" s="18">
        <f>IF(I75="","",IF(Premissas!$B$7="","Defina o limite",IF(I75&lt;Premissas!$B$7,"Conferir","Dentro do limite")))</f>
        <v/>
      </c>
    </row>
    <row r="76">
      <c r="A76" s="14" t="n"/>
      <c r="B76" s="15" t="n"/>
      <c r="C76" s="16" t="n"/>
      <c r="D76" s="30" t="n"/>
      <c r="E76" s="16" t="n"/>
      <c r="F76" s="15" t="n"/>
      <c r="G76" s="15" t="n"/>
      <c r="H76" s="29">
        <f>IF(OR(A76="",C76="",D76="",E76=""),"",IFERROR(IF(E76="Cancelado",0,IF(C76="Entrada",D76,IF(C76="Saída",-D76,""))),""))</f>
        <v/>
      </c>
      <c r="I76" s="29">
        <f>IF(H76="","",IFERROR(Premissas!$B$4+SUMIFS($H$5:$H$104,$A$5:$A$104,"&lt;="&amp;A76),""))</f>
        <v/>
      </c>
      <c r="J76" s="19">
        <f>IF(I76="","",IF(Premissas!$B$7="","Defina o limite",IF(I76&lt;Premissas!$B$7,"Conferir","Dentro do limite")))</f>
        <v/>
      </c>
    </row>
    <row r="77">
      <c r="A77" s="14" t="n"/>
      <c r="B77" s="15" t="n"/>
      <c r="C77" s="16" t="n"/>
      <c r="D77" s="30" t="n"/>
      <c r="E77" s="16" t="n"/>
      <c r="F77" s="15" t="n"/>
      <c r="G77" s="15" t="n"/>
      <c r="H77" s="27">
        <f>IF(OR(A77="",C77="",D77="",E77=""),"",IFERROR(IF(E77="Cancelado",0,IF(C77="Entrada",D77,IF(C77="Saída",-D77,""))),""))</f>
        <v/>
      </c>
      <c r="I77" s="27">
        <f>IF(H77="","",IFERROR(Premissas!$B$4+SUMIFS($H$5:$H$104,$A$5:$A$104,"&lt;="&amp;A77),""))</f>
        <v/>
      </c>
      <c r="J77" s="18">
        <f>IF(I77="","",IF(Premissas!$B$7="","Defina o limite",IF(I77&lt;Premissas!$B$7,"Conferir","Dentro do limite")))</f>
        <v/>
      </c>
    </row>
    <row r="78">
      <c r="A78" s="14" t="n"/>
      <c r="B78" s="15" t="n"/>
      <c r="C78" s="16" t="n"/>
      <c r="D78" s="30" t="n"/>
      <c r="E78" s="16" t="n"/>
      <c r="F78" s="15" t="n"/>
      <c r="G78" s="15" t="n"/>
      <c r="H78" s="29">
        <f>IF(OR(A78="",C78="",D78="",E78=""),"",IFERROR(IF(E78="Cancelado",0,IF(C78="Entrada",D78,IF(C78="Saída",-D78,""))),""))</f>
        <v/>
      </c>
      <c r="I78" s="29">
        <f>IF(H78="","",IFERROR(Premissas!$B$4+SUMIFS($H$5:$H$104,$A$5:$A$104,"&lt;="&amp;A78),""))</f>
        <v/>
      </c>
      <c r="J78" s="19">
        <f>IF(I78="","",IF(Premissas!$B$7="","Defina o limite",IF(I78&lt;Premissas!$B$7,"Conferir","Dentro do limite")))</f>
        <v/>
      </c>
    </row>
    <row r="79">
      <c r="A79" s="14" t="n"/>
      <c r="B79" s="15" t="n"/>
      <c r="C79" s="16" t="n"/>
      <c r="D79" s="30" t="n"/>
      <c r="E79" s="16" t="n"/>
      <c r="F79" s="15" t="n"/>
      <c r="G79" s="15" t="n"/>
      <c r="H79" s="27">
        <f>IF(OR(A79="",C79="",D79="",E79=""),"",IFERROR(IF(E79="Cancelado",0,IF(C79="Entrada",D79,IF(C79="Saída",-D79,""))),""))</f>
        <v/>
      </c>
      <c r="I79" s="27">
        <f>IF(H79="","",IFERROR(Premissas!$B$4+SUMIFS($H$5:$H$104,$A$5:$A$104,"&lt;="&amp;A79),""))</f>
        <v/>
      </c>
      <c r="J79" s="18">
        <f>IF(I79="","",IF(Premissas!$B$7="","Defina o limite",IF(I79&lt;Premissas!$B$7,"Conferir","Dentro do limite")))</f>
        <v/>
      </c>
    </row>
    <row r="80">
      <c r="A80" s="14" t="n"/>
      <c r="B80" s="15" t="n"/>
      <c r="C80" s="16" t="n"/>
      <c r="D80" s="30" t="n"/>
      <c r="E80" s="16" t="n"/>
      <c r="F80" s="15" t="n"/>
      <c r="G80" s="15" t="n"/>
      <c r="H80" s="29">
        <f>IF(OR(A80="",C80="",D80="",E80=""),"",IFERROR(IF(E80="Cancelado",0,IF(C80="Entrada",D80,IF(C80="Saída",-D80,""))),""))</f>
        <v/>
      </c>
      <c r="I80" s="29">
        <f>IF(H80="","",IFERROR(Premissas!$B$4+SUMIFS($H$5:$H$104,$A$5:$A$104,"&lt;="&amp;A80),""))</f>
        <v/>
      </c>
      <c r="J80" s="19">
        <f>IF(I80="","",IF(Premissas!$B$7="","Defina o limite",IF(I80&lt;Premissas!$B$7,"Conferir","Dentro do limite")))</f>
        <v/>
      </c>
    </row>
    <row r="81">
      <c r="A81" s="14" t="n"/>
      <c r="B81" s="15" t="n"/>
      <c r="C81" s="16" t="n"/>
      <c r="D81" s="30" t="n"/>
      <c r="E81" s="16" t="n"/>
      <c r="F81" s="15" t="n"/>
      <c r="G81" s="15" t="n"/>
      <c r="H81" s="27">
        <f>IF(OR(A81="",C81="",D81="",E81=""),"",IFERROR(IF(E81="Cancelado",0,IF(C81="Entrada",D81,IF(C81="Saída",-D81,""))),""))</f>
        <v/>
      </c>
      <c r="I81" s="27">
        <f>IF(H81="","",IFERROR(Premissas!$B$4+SUMIFS($H$5:$H$104,$A$5:$A$104,"&lt;="&amp;A81),""))</f>
        <v/>
      </c>
      <c r="J81" s="18">
        <f>IF(I81="","",IF(Premissas!$B$7="","Defina o limite",IF(I81&lt;Premissas!$B$7,"Conferir","Dentro do limite")))</f>
        <v/>
      </c>
    </row>
    <row r="82">
      <c r="A82" s="14" t="n"/>
      <c r="B82" s="15" t="n"/>
      <c r="C82" s="16" t="n"/>
      <c r="D82" s="30" t="n"/>
      <c r="E82" s="16" t="n"/>
      <c r="F82" s="15" t="n"/>
      <c r="G82" s="15" t="n"/>
      <c r="H82" s="29">
        <f>IF(OR(A82="",C82="",D82="",E82=""),"",IFERROR(IF(E82="Cancelado",0,IF(C82="Entrada",D82,IF(C82="Saída",-D82,""))),""))</f>
        <v/>
      </c>
      <c r="I82" s="29">
        <f>IF(H82="","",IFERROR(Premissas!$B$4+SUMIFS($H$5:$H$104,$A$5:$A$104,"&lt;="&amp;A82),""))</f>
        <v/>
      </c>
      <c r="J82" s="19">
        <f>IF(I82="","",IF(Premissas!$B$7="","Defina o limite",IF(I82&lt;Premissas!$B$7,"Conferir","Dentro do limite")))</f>
        <v/>
      </c>
    </row>
    <row r="83">
      <c r="A83" s="14" t="n"/>
      <c r="B83" s="15" t="n"/>
      <c r="C83" s="16" t="n"/>
      <c r="D83" s="30" t="n"/>
      <c r="E83" s="16" t="n"/>
      <c r="F83" s="15" t="n"/>
      <c r="G83" s="15" t="n"/>
      <c r="H83" s="27">
        <f>IF(OR(A83="",C83="",D83="",E83=""),"",IFERROR(IF(E83="Cancelado",0,IF(C83="Entrada",D83,IF(C83="Saída",-D83,""))),""))</f>
        <v/>
      </c>
      <c r="I83" s="27">
        <f>IF(H83="","",IFERROR(Premissas!$B$4+SUMIFS($H$5:$H$104,$A$5:$A$104,"&lt;="&amp;A83),""))</f>
        <v/>
      </c>
      <c r="J83" s="18">
        <f>IF(I83="","",IF(Premissas!$B$7="","Defina o limite",IF(I83&lt;Premissas!$B$7,"Conferir","Dentro do limite")))</f>
        <v/>
      </c>
    </row>
    <row r="84">
      <c r="A84" s="14" t="n"/>
      <c r="B84" s="15" t="n"/>
      <c r="C84" s="16" t="n"/>
      <c r="D84" s="30" t="n"/>
      <c r="E84" s="16" t="n"/>
      <c r="F84" s="15" t="n"/>
      <c r="G84" s="15" t="n"/>
      <c r="H84" s="29">
        <f>IF(OR(A84="",C84="",D84="",E84=""),"",IFERROR(IF(E84="Cancelado",0,IF(C84="Entrada",D84,IF(C84="Saída",-D84,""))),""))</f>
        <v/>
      </c>
      <c r="I84" s="29">
        <f>IF(H84="","",IFERROR(Premissas!$B$4+SUMIFS($H$5:$H$104,$A$5:$A$104,"&lt;="&amp;A84),""))</f>
        <v/>
      </c>
      <c r="J84" s="19">
        <f>IF(I84="","",IF(Premissas!$B$7="","Defina o limite",IF(I84&lt;Premissas!$B$7,"Conferir","Dentro do limite")))</f>
        <v/>
      </c>
    </row>
    <row r="85">
      <c r="A85" s="14" t="n"/>
      <c r="B85" s="15" t="n"/>
      <c r="C85" s="16" t="n"/>
      <c r="D85" s="30" t="n"/>
      <c r="E85" s="16" t="n"/>
      <c r="F85" s="15" t="n"/>
      <c r="G85" s="15" t="n"/>
      <c r="H85" s="27">
        <f>IF(OR(A85="",C85="",D85="",E85=""),"",IFERROR(IF(E85="Cancelado",0,IF(C85="Entrada",D85,IF(C85="Saída",-D85,""))),""))</f>
        <v/>
      </c>
      <c r="I85" s="27">
        <f>IF(H85="","",IFERROR(Premissas!$B$4+SUMIFS($H$5:$H$104,$A$5:$A$104,"&lt;="&amp;A85),""))</f>
        <v/>
      </c>
      <c r="J85" s="18">
        <f>IF(I85="","",IF(Premissas!$B$7="","Defina o limite",IF(I85&lt;Premissas!$B$7,"Conferir","Dentro do limite")))</f>
        <v/>
      </c>
    </row>
    <row r="86">
      <c r="A86" s="14" t="n"/>
      <c r="B86" s="15" t="n"/>
      <c r="C86" s="16" t="n"/>
      <c r="D86" s="30" t="n"/>
      <c r="E86" s="16" t="n"/>
      <c r="F86" s="15" t="n"/>
      <c r="G86" s="15" t="n"/>
      <c r="H86" s="29">
        <f>IF(OR(A86="",C86="",D86="",E86=""),"",IFERROR(IF(E86="Cancelado",0,IF(C86="Entrada",D86,IF(C86="Saída",-D86,""))),""))</f>
        <v/>
      </c>
      <c r="I86" s="29">
        <f>IF(H86="","",IFERROR(Premissas!$B$4+SUMIFS($H$5:$H$104,$A$5:$A$104,"&lt;="&amp;A86),""))</f>
        <v/>
      </c>
      <c r="J86" s="19">
        <f>IF(I86="","",IF(Premissas!$B$7="","Defina o limite",IF(I86&lt;Premissas!$B$7,"Conferir","Dentro do limite")))</f>
        <v/>
      </c>
    </row>
    <row r="87">
      <c r="A87" s="14" t="n"/>
      <c r="B87" s="15" t="n"/>
      <c r="C87" s="16" t="n"/>
      <c r="D87" s="30" t="n"/>
      <c r="E87" s="16" t="n"/>
      <c r="F87" s="15" t="n"/>
      <c r="G87" s="15" t="n"/>
      <c r="H87" s="27">
        <f>IF(OR(A87="",C87="",D87="",E87=""),"",IFERROR(IF(E87="Cancelado",0,IF(C87="Entrada",D87,IF(C87="Saída",-D87,""))),""))</f>
        <v/>
      </c>
      <c r="I87" s="27">
        <f>IF(H87="","",IFERROR(Premissas!$B$4+SUMIFS($H$5:$H$104,$A$5:$A$104,"&lt;="&amp;A87),""))</f>
        <v/>
      </c>
      <c r="J87" s="18">
        <f>IF(I87="","",IF(Premissas!$B$7="","Defina o limite",IF(I87&lt;Premissas!$B$7,"Conferir","Dentro do limite")))</f>
        <v/>
      </c>
    </row>
    <row r="88">
      <c r="A88" s="14" t="n"/>
      <c r="B88" s="15" t="n"/>
      <c r="C88" s="16" t="n"/>
      <c r="D88" s="30" t="n"/>
      <c r="E88" s="16" t="n"/>
      <c r="F88" s="15" t="n"/>
      <c r="G88" s="15" t="n"/>
      <c r="H88" s="29">
        <f>IF(OR(A88="",C88="",D88="",E88=""),"",IFERROR(IF(E88="Cancelado",0,IF(C88="Entrada",D88,IF(C88="Saída",-D88,""))),""))</f>
        <v/>
      </c>
      <c r="I88" s="29">
        <f>IF(H88="","",IFERROR(Premissas!$B$4+SUMIFS($H$5:$H$104,$A$5:$A$104,"&lt;="&amp;A88),""))</f>
        <v/>
      </c>
      <c r="J88" s="19">
        <f>IF(I88="","",IF(Premissas!$B$7="","Defina o limite",IF(I88&lt;Premissas!$B$7,"Conferir","Dentro do limite")))</f>
        <v/>
      </c>
    </row>
    <row r="89">
      <c r="A89" s="14" t="n"/>
      <c r="B89" s="15" t="n"/>
      <c r="C89" s="16" t="n"/>
      <c r="D89" s="30" t="n"/>
      <c r="E89" s="16" t="n"/>
      <c r="F89" s="15" t="n"/>
      <c r="G89" s="15" t="n"/>
      <c r="H89" s="27">
        <f>IF(OR(A89="",C89="",D89="",E89=""),"",IFERROR(IF(E89="Cancelado",0,IF(C89="Entrada",D89,IF(C89="Saída",-D89,""))),""))</f>
        <v/>
      </c>
      <c r="I89" s="27">
        <f>IF(H89="","",IFERROR(Premissas!$B$4+SUMIFS($H$5:$H$104,$A$5:$A$104,"&lt;="&amp;A89),""))</f>
        <v/>
      </c>
      <c r="J89" s="18">
        <f>IF(I89="","",IF(Premissas!$B$7="","Defina o limite",IF(I89&lt;Premissas!$B$7,"Conferir","Dentro do limite")))</f>
        <v/>
      </c>
    </row>
    <row r="90">
      <c r="A90" s="14" t="n"/>
      <c r="B90" s="15" t="n"/>
      <c r="C90" s="16" t="n"/>
      <c r="D90" s="30" t="n"/>
      <c r="E90" s="16" t="n"/>
      <c r="F90" s="15" t="n"/>
      <c r="G90" s="15" t="n"/>
      <c r="H90" s="29">
        <f>IF(OR(A90="",C90="",D90="",E90=""),"",IFERROR(IF(E90="Cancelado",0,IF(C90="Entrada",D90,IF(C90="Saída",-D90,""))),""))</f>
        <v/>
      </c>
      <c r="I90" s="29">
        <f>IF(H90="","",IFERROR(Premissas!$B$4+SUMIFS($H$5:$H$104,$A$5:$A$104,"&lt;="&amp;A90),""))</f>
        <v/>
      </c>
      <c r="J90" s="19">
        <f>IF(I90="","",IF(Premissas!$B$7="","Defina o limite",IF(I90&lt;Premissas!$B$7,"Conferir","Dentro do limite")))</f>
        <v/>
      </c>
    </row>
    <row r="91">
      <c r="A91" s="14" t="n"/>
      <c r="B91" s="15" t="n"/>
      <c r="C91" s="16" t="n"/>
      <c r="D91" s="30" t="n"/>
      <c r="E91" s="16" t="n"/>
      <c r="F91" s="15" t="n"/>
      <c r="G91" s="15" t="n"/>
      <c r="H91" s="27">
        <f>IF(OR(A91="",C91="",D91="",E91=""),"",IFERROR(IF(E91="Cancelado",0,IF(C91="Entrada",D91,IF(C91="Saída",-D91,""))),""))</f>
        <v/>
      </c>
      <c r="I91" s="27">
        <f>IF(H91="","",IFERROR(Premissas!$B$4+SUMIFS($H$5:$H$104,$A$5:$A$104,"&lt;="&amp;A91),""))</f>
        <v/>
      </c>
      <c r="J91" s="18">
        <f>IF(I91="","",IF(Premissas!$B$7="","Defina o limite",IF(I91&lt;Premissas!$B$7,"Conferir","Dentro do limite")))</f>
        <v/>
      </c>
    </row>
    <row r="92">
      <c r="A92" s="14" t="n"/>
      <c r="B92" s="15" t="n"/>
      <c r="C92" s="16" t="n"/>
      <c r="D92" s="30" t="n"/>
      <c r="E92" s="16" t="n"/>
      <c r="F92" s="15" t="n"/>
      <c r="G92" s="15" t="n"/>
      <c r="H92" s="29">
        <f>IF(OR(A92="",C92="",D92="",E92=""),"",IFERROR(IF(E92="Cancelado",0,IF(C92="Entrada",D92,IF(C92="Saída",-D92,""))),""))</f>
        <v/>
      </c>
      <c r="I92" s="29">
        <f>IF(H92="","",IFERROR(Premissas!$B$4+SUMIFS($H$5:$H$104,$A$5:$A$104,"&lt;="&amp;A92),""))</f>
        <v/>
      </c>
      <c r="J92" s="19">
        <f>IF(I92="","",IF(Premissas!$B$7="","Defina o limite",IF(I92&lt;Premissas!$B$7,"Conferir","Dentro do limite")))</f>
        <v/>
      </c>
    </row>
    <row r="93">
      <c r="A93" s="14" t="n"/>
      <c r="B93" s="15" t="n"/>
      <c r="C93" s="16" t="n"/>
      <c r="D93" s="30" t="n"/>
      <c r="E93" s="16" t="n"/>
      <c r="F93" s="15" t="n"/>
      <c r="G93" s="15" t="n"/>
      <c r="H93" s="27">
        <f>IF(OR(A93="",C93="",D93="",E93=""),"",IFERROR(IF(E93="Cancelado",0,IF(C93="Entrada",D93,IF(C93="Saída",-D93,""))),""))</f>
        <v/>
      </c>
      <c r="I93" s="27">
        <f>IF(H93="","",IFERROR(Premissas!$B$4+SUMIFS($H$5:$H$104,$A$5:$A$104,"&lt;="&amp;A93),""))</f>
        <v/>
      </c>
      <c r="J93" s="18">
        <f>IF(I93="","",IF(Premissas!$B$7="","Defina o limite",IF(I93&lt;Premissas!$B$7,"Conferir","Dentro do limite")))</f>
        <v/>
      </c>
    </row>
    <row r="94">
      <c r="A94" s="14" t="n"/>
      <c r="B94" s="15" t="n"/>
      <c r="C94" s="16" t="n"/>
      <c r="D94" s="30" t="n"/>
      <c r="E94" s="16" t="n"/>
      <c r="F94" s="15" t="n"/>
      <c r="G94" s="15" t="n"/>
      <c r="H94" s="29">
        <f>IF(OR(A94="",C94="",D94="",E94=""),"",IFERROR(IF(E94="Cancelado",0,IF(C94="Entrada",D94,IF(C94="Saída",-D94,""))),""))</f>
        <v/>
      </c>
      <c r="I94" s="29">
        <f>IF(H94="","",IFERROR(Premissas!$B$4+SUMIFS($H$5:$H$104,$A$5:$A$104,"&lt;="&amp;A94),""))</f>
        <v/>
      </c>
      <c r="J94" s="19">
        <f>IF(I94="","",IF(Premissas!$B$7="","Defina o limite",IF(I94&lt;Premissas!$B$7,"Conferir","Dentro do limite")))</f>
        <v/>
      </c>
    </row>
    <row r="95">
      <c r="A95" s="14" t="n"/>
      <c r="B95" s="15" t="n"/>
      <c r="C95" s="16" t="n"/>
      <c r="D95" s="30" t="n"/>
      <c r="E95" s="16" t="n"/>
      <c r="F95" s="15" t="n"/>
      <c r="G95" s="15" t="n"/>
      <c r="H95" s="27">
        <f>IF(OR(A95="",C95="",D95="",E95=""),"",IFERROR(IF(E95="Cancelado",0,IF(C95="Entrada",D95,IF(C95="Saída",-D95,""))),""))</f>
        <v/>
      </c>
      <c r="I95" s="27">
        <f>IF(H95="","",IFERROR(Premissas!$B$4+SUMIFS($H$5:$H$104,$A$5:$A$104,"&lt;="&amp;A95),""))</f>
        <v/>
      </c>
      <c r="J95" s="18">
        <f>IF(I95="","",IF(Premissas!$B$7="","Defina o limite",IF(I95&lt;Premissas!$B$7,"Conferir","Dentro do limite")))</f>
        <v/>
      </c>
    </row>
    <row r="96">
      <c r="A96" s="14" t="n"/>
      <c r="B96" s="15" t="n"/>
      <c r="C96" s="16" t="n"/>
      <c r="D96" s="30" t="n"/>
      <c r="E96" s="16" t="n"/>
      <c r="F96" s="15" t="n"/>
      <c r="G96" s="15" t="n"/>
      <c r="H96" s="29">
        <f>IF(OR(A96="",C96="",D96="",E96=""),"",IFERROR(IF(E96="Cancelado",0,IF(C96="Entrada",D96,IF(C96="Saída",-D96,""))),""))</f>
        <v/>
      </c>
      <c r="I96" s="29">
        <f>IF(H96="","",IFERROR(Premissas!$B$4+SUMIFS($H$5:$H$104,$A$5:$A$104,"&lt;="&amp;A96),""))</f>
        <v/>
      </c>
      <c r="J96" s="19">
        <f>IF(I96="","",IF(Premissas!$B$7="","Defina o limite",IF(I96&lt;Premissas!$B$7,"Conferir","Dentro do limite")))</f>
        <v/>
      </c>
    </row>
    <row r="97">
      <c r="A97" s="14" t="n"/>
      <c r="B97" s="15" t="n"/>
      <c r="C97" s="16" t="n"/>
      <c r="D97" s="30" t="n"/>
      <c r="E97" s="16" t="n"/>
      <c r="F97" s="15" t="n"/>
      <c r="G97" s="15" t="n"/>
      <c r="H97" s="27">
        <f>IF(OR(A97="",C97="",D97="",E97=""),"",IFERROR(IF(E97="Cancelado",0,IF(C97="Entrada",D97,IF(C97="Saída",-D97,""))),""))</f>
        <v/>
      </c>
      <c r="I97" s="27">
        <f>IF(H97="","",IFERROR(Premissas!$B$4+SUMIFS($H$5:$H$104,$A$5:$A$104,"&lt;="&amp;A97),""))</f>
        <v/>
      </c>
      <c r="J97" s="18">
        <f>IF(I97="","",IF(Premissas!$B$7="","Defina o limite",IF(I97&lt;Premissas!$B$7,"Conferir","Dentro do limite")))</f>
        <v/>
      </c>
    </row>
    <row r="98">
      <c r="A98" s="14" t="n"/>
      <c r="B98" s="15" t="n"/>
      <c r="C98" s="16" t="n"/>
      <c r="D98" s="30" t="n"/>
      <c r="E98" s="16" t="n"/>
      <c r="F98" s="15" t="n"/>
      <c r="G98" s="15" t="n"/>
      <c r="H98" s="29">
        <f>IF(OR(A98="",C98="",D98="",E98=""),"",IFERROR(IF(E98="Cancelado",0,IF(C98="Entrada",D98,IF(C98="Saída",-D98,""))),""))</f>
        <v/>
      </c>
      <c r="I98" s="29">
        <f>IF(H98="","",IFERROR(Premissas!$B$4+SUMIFS($H$5:$H$104,$A$5:$A$104,"&lt;="&amp;A98),""))</f>
        <v/>
      </c>
      <c r="J98" s="19">
        <f>IF(I98="","",IF(Premissas!$B$7="","Defina o limite",IF(I98&lt;Premissas!$B$7,"Conferir","Dentro do limite")))</f>
        <v/>
      </c>
    </row>
    <row r="99">
      <c r="A99" s="14" t="n"/>
      <c r="B99" s="15" t="n"/>
      <c r="C99" s="16" t="n"/>
      <c r="D99" s="30" t="n"/>
      <c r="E99" s="16" t="n"/>
      <c r="F99" s="15" t="n"/>
      <c r="G99" s="15" t="n"/>
      <c r="H99" s="27">
        <f>IF(OR(A99="",C99="",D99="",E99=""),"",IFERROR(IF(E99="Cancelado",0,IF(C99="Entrada",D99,IF(C99="Saída",-D99,""))),""))</f>
        <v/>
      </c>
      <c r="I99" s="27">
        <f>IF(H99="","",IFERROR(Premissas!$B$4+SUMIFS($H$5:$H$104,$A$5:$A$104,"&lt;="&amp;A99),""))</f>
        <v/>
      </c>
      <c r="J99" s="18">
        <f>IF(I99="","",IF(Premissas!$B$7="","Defina o limite",IF(I99&lt;Premissas!$B$7,"Conferir","Dentro do limite")))</f>
        <v/>
      </c>
    </row>
    <row r="100">
      <c r="A100" s="14" t="n"/>
      <c r="B100" s="15" t="n"/>
      <c r="C100" s="16" t="n"/>
      <c r="D100" s="30" t="n"/>
      <c r="E100" s="16" t="n"/>
      <c r="F100" s="15" t="n"/>
      <c r="G100" s="15" t="n"/>
      <c r="H100" s="29">
        <f>IF(OR(A100="",C100="",D100="",E100=""),"",IFERROR(IF(E100="Cancelado",0,IF(C100="Entrada",D100,IF(C100="Saída",-D100,""))),""))</f>
        <v/>
      </c>
      <c r="I100" s="29">
        <f>IF(H100="","",IFERROR(Premissas!$B$4+SUMIFS($H$5:$H$104,$A$5:$A$104,"&lt;="&amp;A100),""))</f>
        <v/>
      </c>
      <c r="J100" s="19">
        <f>IF(I100="","",IF(Premissas!$B$7="","Defina o limite",IF(I100&lt;Premissas!$B$7,"Conferir","Dentro do limite")))</f>
        <v/>
      </c>
    </row>
    <row r="101">
      <c r="A101" s="14" t="n"/>
      <c r="B101" s="15" t="n"/>
      <c r="C101" s="16" t="n"/>
      <c r="D101" s="30" t="n"/>
      <c r="E101" s="16" t="n"/>
      <c r="F101" s="15" t="n"/>
      <c r="G101" s="15" t="n"/>
      <c r="H101" s="27">
        <f>IF(OR(A101="",C101="",D101="",E101=""),"",IFERROR(IF(E101="Cancelado",0,IF(C101="Entrada",D101,IF(C101="Saída",-D101,""))),""))</f>
        <v/>
      </c>
      <c r="I101" s="27">
        <f>IF(H101="","",IFERROR(Premissas!$B$4+SUMIFS($H$5:$H$104,$A$5:$A$104,"&lt;="&amp;A101),""))</f>
        <v/>
      </c>
      <c r="J101" s="18">
        <f>IF(I101="","",IF(Premissas!$B$7="","Defina o limite",IF(I101&lt;Premissas!$B$7,"Conferir","Dentro do limite")))</f>
        <v/>
      </c>
    </row>
    <row r="102">
      <c r="A102" s="14" t="n"/>
      <c r="B102" s="15" t="n"/>
      <c r="C102" s="16" t="n"/>
      <c r="D102" s="30" t="n"/>
      <c r="E102" s="16" t="n"/>
      <c r="F102" s="15" t="n"/>
      <c r="G102" s="15" t="n"/>
      <c r="H102" s="29">
        <f>IF(OR(A102="",C102="",D102="",E102=""),"",IFERROR(IF(E102="Cancelado",0,IF(C102="Entrada",D102,IF(C102="Saída",-D102,""))),""))</f>
        <v/>
      </c>
      <c r="I102" s="29">
        <f>IF(H102="","",IFERROR(Premissas!$B$4+SUMIFS($H$5:$H$104,$A$5:$A$104,"&lt;="&amp;A102),""))</f>
        <v/>
      </c>
      <c r="J102" s="19">
        <f>IF(I102="","",IF(Premissas!$B$7="","Defina o limite",IF(I102&lt;Premissas!$B$7,"Conferir","Dentro do limite")))</f>
        <v/>
      </c>
    </row>
    <row r="103">
      <c r="A103" s="14" t="n"/>
      <c r="B103" s="15" t="n"/>
      <c r="C103" s="16" t="n"/>
      <c r="D103" s="30" t="n"/>
      <c r="E103" s="16" t="n"/>
      <c r="F103" s="15" t="n"/>
      <c r="G103" s="15" t="n"/>
      <c r="H103" s="27">
        <f>IF(OR(A103="",C103="",D103="",E103=""),"",IFERROR(IF(E103="Cancelado",0,IF(C103="Entrada",D103,IF(C103="Saída",-D103,""))),""))</f>
        <v/>
      </c>
      <c r="I103" s="27">
        <f>IF(H103="","",IFERROR(Premissas!$B$4+SUMIFS($H$5:$H$104,$A$5:$A$104,"&lt;="&amp;A103),""))</f>
        <v/>
      </c>
      <c r="J103" s="18">
        <f>IF(I103="","",IF(Premissas!$B$7="","Defina o limite",IF(I103&lt;Premissas!$B$7,"Conferir","Dentro do limite")))</f>
        <v/>
      </c>
    </row>
    <row r="104">
      <c r="A104" s="14" t="n"/>
      <c r="B104" s="15" t="n"/>
      <c r="C104" s="16" t="n"/>
      <c r="D104" s="30" t="n"/>
      <c r="E104" s="16" t="n"/>
      <c r="F104" s="15" t="n"/>
      <c r="G104" s="15" t="n"/>
      <c r="H104" s="29">
        <f>IF(OR(A104="",C104="",D104="",E104=""),"",IFERROR(IF(E104="Cancelado",0,IF(C104="Entrada",D104,IF(C104="Saída",-D104,""))),""))</f>
        <v/>
      </c>
      <c r="I104" s="29">
        <f>IF(H104="","",IFERROR(Premissas!$B$4+SUMIFS($H$5:$H$104,$A$5:$A$104,"&lt;="&amp;A104),""))</f>
        <v/>
      </c>
      <c r="J104" s="19">
        <f>IF(I104="","",IF(Premissas!$B$7="","Defina o limite",IF(I104&lt;Premissas!$B$7,"Conferir","Dentro do limite")))</f>
        <v/>
      </c>
    </row>
  </sheetData>
  <autoFilter ref="A4:J104"/>
  <mergeCells count="1">
    <mergeCell ref="A1:J1"/>
  </mergeCells>
  <conditionalFormatting sqref="H5:H104">
    <cfRule type="expression" priority="1" dxfId="2">
      <formula>$H5&gt;0</formula>
    </cfRule>
    <cfRule type="expression" priority="2" dxfId="3">
      <formula>$H5&lt;0</formula>
    </cfRule>
  </conditionalFormatting>
  <conditionalFormatting sqref="J5:J104">
    <cfRule type="expression" priority="3" dxfId="0">
      <formula>$J5="Conferir"</formula>
    </cfRule>
    <cfRule type="expression" priority="4" dxfId="1">
      <formula>$J5="Dentro do limite"</formula>
    </cfRule>
  </conditionalFormatting>
  <dataValidations count="4">
    <dataValidation sqref="A5:A104" showDropDown="0" showInputMessage="1" showErrorMessage="1" allowBlank="0" errorTitle="Data inválida" error="Use uma data entre 01/01/2020 e 31/12/2100." promptTitle="Data prevista" prompt="Informe uma data válida para o movimento." type="date" errorStyle="stop" operator="between">
      <formula1>DATE(2020,1,1)</formula1>
      <formula2>DATE(2100,12,31)</formula2>
    </dataValidation>
    <dataValidation sqref="C5:C104" showDropDown="0" showInputMessage="1" showErrorMessage="1" allowBlank="0" errorTitle="Tipo inválido" error="Escolha uma opção da lista." promptTitle="Tipo do movimento" prompt="Selecione Entrada ou Saída." type="list" errorStyle="stop">
      <formula1>"Entrada,Saída"</formula1>
    </dataValidation>
    <dataValidation sqref="D5:D104" showDropDown="0" showInputMessage="1" showErrorMessage="1" allowBlank="0" errorTitle="Valor inválido" error="O valor previsto deve ser numérico e maior que zero." promptTitle="Valor previsto" prompt="Informe um valor maior que zero." type="decimal" errorStyle="stop" operator="greaterThan">
      <formula1>0</formula1>
    </dataValidation>
    <dataValidation sqref="E5:E104" showDropDown="0" showInputMessage="1" showErrorMessage="1" allowBlank="0" errorTitle="Status inválido" error="Escolha uma opção da lista." promptTitle="Status do movimento" prompt="Selecione o status usado neste cenário." type="list" errorStyle="stop">
      <formula1>"Previsto,Comprometido,Cancelado"</formula1>
    </dataValidation>
  </dataValidations>
  <pageMargins left="0.25" right="0.25" top="0.4" bottom="0.4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C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68" customWidth="1" min="3" max="3"/>
  </cols>
  <sheetData>
    <row r="1" ht="28" customHeight="1">
      <c r="A1" s="1" t="inlineStr">
        <is>
          <t>Premissas da previsão de caixa</t>
        </is>
      </c>
    </row>
    <row r="2" ht="30" customHeight="1">
      <c r="A2" s="2" t="inlineStr">
        <is>
          <t>Premissas editáveis para planejamento. Valores e datas são fictícios e devem ser conferidos.</t>
        </is>
      </c>
    </row>
    <row r="3">
      <c r="A3" s="9" t="inlineStr">
        <is>
          <t>Premissa</t>
        </is>
      </c>
      <c r="B3" s="9" t="inlineStr">
        <is>
          <t>Valor</t>
        </is>
      </c>
      <c r="C3" s="9" t="inlineStr">
        <is>
          <t>Orientação de uso</t>
        </is>
      </c>
    </row>
    <row r="4">
      <c r="A4" s="18" t="inlineStr">
        <is>
          <t>Saldo inicial do cenário</t>
        </is>
      </c>
      <c r="B4" s="31" t="n">
        <v>8000</v>
      </c>
      <c r="C4" s="18" t="inlineStr">
        <is>
          <t>Saldo disponível na data inicial do cenário fictício.</t>
        </is>
      </c>
    </row>
    <row r="5">
      <c r="A5" s="19" t="inlineStr">
        <is>
          <t>Data inicial</t>
        </is>
      </c>
      <c r="B5" s="21" t="n">
        <v>46296</v>
      </c>
      <c r="C5" s="19" t="inlineStr">
        <is>
          <t>Primeiro dia considerado na projeção.</t>
        </is>
      </c>
    </row>
    <row r="6">
      <c r="A6" s="18" t="inlineStr">
        <is>
          <t>Meses de projeção</t>
        </is>
      </c>
      <c r="B6" s="22" t="n">
        <v>12</v>
      </c>
      <c r="C6" s="18" t="inlineStr">
        <is>
          <t>Escolha um horizonte entre 1 e 12 meses.</t>
        </is>
      </c>
    </row>
    <row r="7">
      <c r="A7" s="19" t="inlineStr">
        <is>
          <t>Limite mínimo desejado</t>
        </is>
      </c>
      <c r="B7" s="31" t="n">
        <v>15000</v>
      </c>
      <c r="C7" s="19" t="inlineStr">
        <is>
          <t>Referência interna editável para pedir conferência humana.</t>
        </is>
      </c>
    </row>
    <row r="8">
      <c r="A8" s="18" t="inlineStr">
        <is>
          <t>Data final calculada</t>
        </is>
      </c>
      <c r="B8" s="23">
        <f>IF(OR(B5="",B6=""),"",IFERROR(EDATE(B5,B6)-1,""))</f>
        <v/>
      </c>
      <c r="C8" s="18" t="inlineStr">
        <is>
          <t>Calculada a partir da data inicial e do horizonte.</t>
        </is>
      </c>
    </row>
  </sheetData>
  <autoFilter ref="A3:C8"/>
  <mergeCells count="1">
    <mergeCell ref="A1:C1"/>
  </mergeCells>
  <dataValidations count="3">
    <dataValidation sqref="B4 B7" showDropDown="0" showInputMessage="1" showErrorMessage="1" allowBlank="0" errorTitle="Valor inválido" error="Informe um número entre -999.999.999 e 999.999.999." promptTitle="Valor da premissa" prompt="Informe um valor numérico coerente com o cenário." type="decimal" errorStyle="stop" operator="between">
      <formula1>-999999999</formula1>
      <formula2>999999999</formula2>
    </dataValidation>
    <dataValidation sqref="B5" showDropDown="0" showInputMessage="1" showErrorMessage="1" allowBlank="0" errorTitle="Data inválida" error="Use uma data válida no intervalo permitido." promptTitle="Data inicial" prompt="Informe uma data entre 01/01/2020 e 31/12/2100." type="date" errorStyle="stop" operator="between">
      <formula1>DATE(2020,1,1)</formula1>
      <formula2>DATE(2100,12,31)</formula2>
    </dataValidation>
    <dataValidation sqref="B6" showDropDown="0" showInputMessage="1" showErrorMessage="1" allowBlank="0" errorTitle="Horizonte inválido" error="O horizonte deve ser um número inteiro entre 1 e 12." promptTitle="Horizonte" prompt="Informe de 1 a 12 meses." type="whole" errorStyle="stop" operator="between">
      <formula1>1</formula1>
      <formula2>12</formula2>
    </dataValidation>
  </dataValidations>
  <pageMargins left="0.25" right="0.25" top="0.4" bottom="0.4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Previsão de caixa igreja</dc:title>
  <dc:subject xmlns:dc="http://purl.org/dc/elements/1.1/">Cenários fictícios de caixa futuro</dc:subject>
  <dcterms:created xmlns:dcterms="http://purl.org/dc/terms/" xmlns:xsi="http://www.w3.org/2001/XMLSchema-instance" xsi:type="dcterms:W3CDTF">2026-09-11T00:15:06Z</dcterms:created>
  <dcterms:modified xmlns:dcterms="http://purl.org/dc/terms/" xmlns:xsi="http://www.w3.org/2001/XMLSchema-instance" xsi:type="dcterms:W3CDTF">2026-09-11T00:15:07+00:00Z</dcterms:modified>
</cp:coreProperties>
</file>