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'Lançamentos'!$A$5:$K$125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[$R$-416] #,##0.00;[Red]-[$R$-416] 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243432"/>
      <sz val="10"/>
    </font>
    <font>
      <name val="Calibri"/>
      <color rgb="00243432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FF1C9"/>
      </patternFill>
    </fill>
    <fill>
      <patternFill patternType="solid">
        <fgColor rgb="00F3F7F4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1"/>
      </font>
      <fill>
        <patternFill patternType="solid">
          <fgColor rgb="002F7A68"/>
        </patternFill>
      </fill>
    </dxf>
    <dxf>
      <font>
        <name val="Calibri"/>
        <b val="1"/>
        <color rgb="00B84A3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por semana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'Resumo'!D11</f>
            </strRef>
          </tx>
          <spPr>
            <a:ln xmlns:a="http://schemas.openxmlformats.org/drawingml/2006/main" w="28575">
              <a:solidFill>
                <a:srgbClr val="2F7A68"/>
              </a:solidFill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'Resumo'!$A$12:$A$16</f>
            </numRef>
          </cat>
          <val>
            <numRef>
              <f>'Resumo'!$D$12:$D$16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Semana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(R$)</a:t>
                </a:r>
              </a:p>
            </rich>
          </tx>
        </title>
        <numFmt formatCode="R$ 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9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M16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5" customWidth="1" min="1" max="1"/>
    <col width="30" customWidth="1" min="2" max="2"/>
    <col width="4" customWidth="1" min="3" max="3"/>
    <col width="27" customWidth="1" min="4" max="4"/>
    <col width="19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30" customHeight="1">
      <c r="A1" s="1" t="inlineStr">
        <is>
          <t>Fluxo de caixa mensal da igreja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5" t="n"/>
    </row>
    <row r="2">
      <c r="A2" s="2" t="inlineStr">
        <is>
          <t>Mês analisado</t>
        </is>
      </c>
      <c r="B2" s="26">
        <f>IF('Premissas'!$B$3="","",'Premissas'!$B$3)</f>
        <v/>
      </c>
    </row>
    <row r="3"/>
    <row r="4" ht="24" customHeight="1">
      <c r="A4" s="2" t="inlineStr">
        <is>
          <t>Saldo inicial</t>
        </is>
      </c>
      <c r="B4" s="27">
        <f>IF($B$2="","",'Premissas'!$B$4)</f>
        <v/>
      </c>
      <c r="D4" s="2" t="inlineStr">
        <is>
          <t>Entradas do mês</t>
        </is>
      </c>
      <c r="E4" s="28">
        <f>IF($B$2="","",SUM($B$12:$B$16))</f>
        <v/>
      </c>
    </row>
    <row r="5" ht="24" customHeight="1">
      <c r="A5" s="2" t="inlineStr">
        <is>
          <t>Saldo final projetado</t>
        </is>
      </c>
      <c r="B5" s="27">
        <f>IF($B$2="","",$D$16)</f>
        <v/>
      </c>
      <c r="D5" s="2" t="inlineStr">
        <is>
          <t>Saídas do mês</t>
        </is>
      </c>
      <c r="E5" s="28">
        <f>IF($B$2="","",SUM($C$12:$C$16))</f>
        <v/>
      </c>
    </row>
    <row r="6" ht="24" customHeight="1">
      <c r="A6" s="2" t="inlineStr">
        <is>
          <t>Menor saldo projetado</t>
        </is>
      </c>
      <c r="B6" s="27">
        <f>IF($B$2="","",IFERROR(MIN($B$4,$D$12:$D$16),""))</f>
        <v/>
      </c>
      <c r="D6" s="2" t="inlineStr">
        <is>
          <t>Lançamentos previstos</t>
        </is>
      </c>
      <c r="E6" s="6">
        <f>IF($B$2="","",IFERROR(COUNTIFS('Lançamentos'!$A$6:$A$125,"&gt;="&amp;$B$2,'Lançamentos'!$A$6:$A$125,"&lt;"&amp;EDATE($B$2,1),'Lançamentos'!$G$6:$G$125,"Previsto"),0))</f>
        <v/>
      </c>
    </row>
    <row r="7" ht="24" customHeight="1">
      <c r="A7" s="2" t="inlineStr">
        <is>
          <t>Saldo mínimo desejado</t>
        </is>
      </c>
      <c r="B7" s="27">
        <f>IF($B$2="","",'Premissas'!$B$5)</f>
        <v/>
      </c>
      <c r="D7" s="2" t="inlineStr">
        <is>
          <t>Valores para conferência</t>
        </is>
      </c>
      <c r="E7" s="6">
        <f>IF($B$2="","",IFERROR(COUNTIFS('Lançamentos'!$A$6:$A$125,"&gt;="&amp;$B$2,'Lançamentos'!$A$6:$A$125,"&lt;"&amp;EDATE($B$2,1),'Lançamentos'!$J$6:$J$125,"&gt;"&amp;'Premissas'!$B$6,'Lançamentos'!$G$6:$G$125,"&lt;&gt;Cancelado"),0))</f>
        <v/>
      </c>
    </row>
    <row r="8" ht="24" customHeight="1">
      <c r="A8" s="2" t="inlineStr">
        <is>
          <t>Situação</t>
        </is>
      </c>
      <c r="B8" s="7">
        <f>IF($B$2="","",IF($B$6&lt;$B$7,"Conferir saldo projetado","Saldo acima do limite informado"))</f>
        <v/>
      </c>
    </row>
    <row r="9"/>
    <row r="10"/>
    <row r="11" ht="22" customHeight="1">
      <c r="A11" s="8" t="inlineStr">
        <is>
          <t>Semana</t>
        </is>
      </c>
      <c r="B11" s="8" t="inlineStr">
        <is>
          <t>Entradas</t>
        </is>
      </c>
      <c r="C11" s="8" t="inlineStr">
        <is>
          <t>Saídas</t>
        </is>
      </c>
      <c r="D11" s="8" t="inlineStr">
        <is>
          <t>Saldo projetado</t>
        </is>
      </c>
    </row>
    <row r="12" ht="22" customHeight="1">
      <c r="A12" s="9" t="inlineStr">
        <is>
          <t>Sem. 1</t>
        </is>
      </c>
      <c r="B12" s="29">
        <f>IF($B$2="","",IFERROR(SUMIFS('Lançamentos'!$J$6:$J$125,'Lançamentos'!$A$6:$A$125,"&gt;="&amp;$B$2,'Lançamentos'!$A$6:$A$125,"&lt;"&amp;EDATE($B$2,1),'Lançamentos'!$B$6:$B$125,1,'Lançamentos'!$C$6:$C$125,"Entrada",'Lançamentos'!$G$6:$G$125,"&lt;&gt;Cancelado"),0))</f>
        <v/>
      </c>
      <c r="C12" s="29">
        <f>IF($B$2="","",IFERROR(SUMIFS('Lançamentos'!$J$6:$J$125,'Lançamentos'!$A$6:$A$125,"&gt;="&amp;$B$2,'Lançamentos'!$A$6:$A$125,"&lt;"&amp;EDATE($B$2,1),'Lançamentos'!$B$6:$B$125,1,'Lançamentos'!$C$6:$C$125,"Saída",'Lançamentos'!$G$6:$G$125,"&lt;&gt;Cancelado"),0))</f>
        <v/>
      </c>
      <c r="D12" s="29">
        <f>IF($B$2="","",$B$4+$B12-$C12)</f>
        <v/>
      </c>
    </row>
    <row r="13" ht="22" customHeight="1">
      <c r="A13" s="11" t="inlineStr">
        <is>
          <t>Sem. 2</t>
        </is>
      </c>
      <c r="B13" s="30">
        <f>IF($B$2="","",IFERROR(SUMIFS('Lançamentos'!$J$6:$J$125,'Lançamentos'!$A$6:$A$125,"&gt;="&amp;$B$2,'Lançamentos'!$A$6:$A$125,"&lt;"&amp;EDATE($B$2,1),'Lançamentos'!$B$6:$B$125,2,'Lançamentos'!$C$6:$C$125,"Entrada",'Lançamentos'!$G$6:$G$125,"&lt;&gt;Cancelado"),0))</f>
        <v/>
      </c>
      <c r="C13" s="30">
        <f>IF($B$2="","",IFERROR(SUMIFS('Lançamentos'!$J$6:$J$125,'Lançamentos'!$A$6:$A$125,"&gt;="&amp;$B$2,'Lançamentos'!$A$6:$A$125,"&lt;"&amp;EDATE($B$2,1),'Lançamentos'!$B$6:$B$125,2,'Lançamentos'!$C$6:$C$125,"Saída",'Lançamentos'!$G$6:$G$125,"&lt;&gt;Cancelado"),0))</f>
        <v/>
      </c>
      <c r="D13" s="30">
        <f>IF($B$2="","",$D12+$B13-$C13)</f>
        <v/>
      </c>
    </row>
    <row r="14" ht="22" customHeight="1">
      <c r="A14" s="9" t="inlineStr">
        <is>
          <t>Sem. 3</t>
        </is>
      </c>
      <c r="B14" s="29">
        <f>IF($B$2="","",IFERROR(SUMIFS('Lançamentos'!$J$6:$J$125,'Lançamentos'!$A$6:$A$125,"&gt;="&amp;$B$2,'Lançamentos'!$A$6:$A$125,"&lt;"&amp;EDATE($B$2,1),'Lançamentos'!$B$6:$B$125,3,'Lançamentos'!$C$6:$C$125,"Entrada",'Lançamentos'!$G$6:$G$125,"&lt;&gt;Cancelado"),0))</f>
        <v/>
      </c>
      <c r="C14" s="29">
        <f>IF($B$2="","",IFERROR(SUMIFS('Lançamentos'!$J$6:$J$125,'Lançamentos'!$A$6:$A$125,"&gt;="&amp;$B$2,'Lançamentos'!$A$6:$A$125,"&lt;"&amp;EDATE($B$2,1),'Lançamentos'!$B$6:$B$125,3,'Lançamentos'!$C$6:$C$125,"Saída",'Lançamentos'!$G$6:$G$125,"&lt;&gt;Cancelado"),0))</f>
        <v/>
      </c>
      <c r="D14" s="29">
        <f>IF($B$2="","",$D13+$B14-$C14)</f>
        <v/>
      </c>
    </row>
    <row r="15" ht="22" customHeight="1">
      <c r="A15" s="11" t="inlineStr">
        <is>
          <t>Sem. 4</t>
        </is>
      </c>
      <c r="B15" s="30">
        <f>IF($B$2="","",IFERROR(SUMIFS('Lançamentos'!$J$6:$J$125,'Lançamentos'!$A$6:$A$125,"&gt;="&amp;$B$2,'Lançamentos'!$A$6:$A$125,"&lt;"&amp;EDATE($B$2,1),'Lançamentos'!$B$6:$B$125,4,'Lançamentos'!$C$6:$C$125,"Entrada",'Lançamentos'!$G$6:$G$125,"&lt;&gt;Cancelado"),0))</f>
        <v/>
      </c>
      <c r="C15" s="30">
        <f>IF($B$2="","",IFERROR(SUMIFS('Lançamentos'!$J$6:$J$125,'Lançamentos'!$A$6:$A$125,"&gt;="&amp;$B$2,'Lançamentos'!$A$6:$A$125,"&lt;"&amp;EDATE($B$2,1),'Lançamentos'!$B$6:$B$125,4,'Lançamentos'!$C$6:$C$125,"Saída",'Lançamentos'!$G$6:$G$125,"&lt;&gt;Cancelado"),0))</f>
        <v/>
      </c>
      <c r="D15" s="30">
        <f>IF($B$2="","",$D14+$B15-$C15)</f>
        <v/>
      </c>
    </row>
    <row r="16" ht="22" customHeight="1">
      <c r="A16" s="9" t="inlineStr">
        <is>
          <t>Sem. 5</t>
        </is>
      </c>
      <c r="B16" s="29">
        <f>IF($B$2="","",IFERROR(SUMIFS('Lançamentos'!$J$6:$J$125,'Lançamentos'!$A$6:$A$125,"&gt;="&amp;$B$2,'Lançamentos'!$A$6:$A$125,"&lt;"&amp;EDATE($B$2,1),'Lançamentos'!$B$6:$B$125,5,'Lançamentos'!$C$6:$C$125,"Entrada",'Lançamentos'!$G$6:$G$125,"&lt;&gt;Cancelado"),0))</f>
        <v/>
      </c>
      <c r="C16" s="29">
        <f>IF($B$2="","",IFERROR(SUMIFS('Lançamentos'!$J$6:$J$125,'Lançamentos'!$A$6:$A$125,"&gt;="&amp;$B$2,'Lançamentos'!$A$6:$A$125,"&lt;"&amp;EDATE($B$2,1),'Lançamentos'!$B$6:$B$125,5,'Lançamentos'!$C$6:$C$125,"Saída",'Lançamentos'!$G$6:$G$125,"&lt;&gt;Cancelado"),0))</f>
        <v/>
      </c>
      <c r="D16" s="29">
        <f>IF($B$2="","",$D15+$B16-$C16)</f>
        <v/>
      </c>
    </row>
  </sheetData>
  <mergeCells count="1">
    <mergeCell ref="A1:M1"/>
  </mergeCells>
  <conditionalFormatting sqref="B8">
    <cfRule type="expression" priority="1" dxfId="0">
      <formula>$B$8="Conferir saldo projetado"</formula>
    </cfRule>
    <cfRule type="expression" priority="2" dxfId="1">
      <formula>$B$8="Saldo acima do limite informado"</formula>
    </cfRule>
  </conditionalFormatting>
  <conditionalFormatting sqref="D12:D16">
    <cfRule type="expression" priority="3" dxfId="0">
      <formula>AND($D12&lt;0,$B$2&lt;&gt;"")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B3A"/>
    <outlinePr summaryBelow="1" summaryRight="1"/>
    <pageSetUpPr fitToPage="1"/>
  </sheetPr>
  <dimension ref="A1:K12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45" customWidth="1" min="4" max="4"/>
    <col width="21" customWidth="1" min="5" max="5"/>
    <col width="26" customWidth="1" min="6" max="6"/>
    <col width="14" customWidth="1" min="7" max="7"/>
    <col width="12" customWidth="1" min="8" max="8"/>
    <col width="17" customWidth="1" min="9" max="9"/>
    <col width="20" customWidth="1" min="10" max="10"/>
    <col width="19" customWidth="1" min="11" max="11"/>
  </cols>
  <sheetData>
    <row r="1" ht="28" customHeight="1">
      <c r="A1" s="1" t="inlineStr">
        <is>
          <t>Lançamentos mensais — dados fictícios de exemplo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5" t="n"/>
    </row>
    <row r="2">
      <c r="A2" s="2" t="inlineStr">
        <is>
          <t>Mês em foco</t>
        </is>
      </c>
      <c r="B2" s="26">
        <f>IF('Premissas'!$B$3="","",'Premissas'!$B$3)</f>
        <v/>
      </c>
      <c r="J2" s="2" t="inlineStr">
        <is>
          <t>Limite de conferência</t>
        </is>
      </c>
      <c r="K2" s="31">
        <f>IF('Premissas'!$B$6="","",'Premissas'!$B$6)</f>
        <v/>
      </c>
    </row>
    <row r="3">
      <c r="G3" s="2" t="inlineStr">
        <is>
          <t>Datas aceitas</t>
        </is>
      </c>
      <c r="H3" s="26">
        <f>IF('Premissas'!$B$7="","",'Premissas'!$B$7)</f>
        <v/>
      </c>
      <c r="I3" s="2" t="inlineStr">
        <is>
          <t>até</t>
        </is>
      </c>
      <c r="J3" s="26">
        <f>IF('Premissas'!$B$8="","",'Premissas'!$B$8)</f>
        <v/>
      </c>
    </row>
    <row r="4"/>
    <row r="5" ht="30" customHeight="1">
      <c r="A5" s="8" t="inlineStr">
        <is>
          <t>Data</t>
        </is>
      </c>
      <c r="B5" s="8" t="inlineStr">
        <is>
          <t>Semana</t>
        </is>
      </c>
      <c r="C5" s="8" t="inlineStr">
        <is>
          <t>Tipo</t>
        </is>
      </c>
      <c r="D5" s="8" t="inlineStr">
        <is>
          <t>Descrição</t>
        </is>
      </c>
      <c r="E5" s="8" t="inlineStr">
        <is>
          <t>Ministério</t>
        </is>
      </c>
      <c r="F5" s="8" t="inlineStr">
        <is>
          <t>Responsável</t>
        </is>
      </c>
      <c r="G5" s="8" t="inlineStr">
        <is>
          <t>Status</t>
        </is>
      </c>
      <c r="H5" s="8" t="inlineStr">
        <is>
          <t>Quantidade</t>
        </is>
      </c>
      <c r="I5" s="8" t="inlineStr">
        <is>
          <t>Valor unitário</t>
        </is>
      </c>
      <c r="J5" s="8" t="inlineStr">
        <is>
          <t>Valor total</t>
        </is>
      </c>
      <c r="K5" s="8" t="inlineStr">
        <is>
          <t>Impacto no caixa</t>
        </is>
      </c>
    </row>
    <row r="6">
      <c r="A6" s="32" t="n">
        <v>46266</v>
      </c>
      <c r="B6" s="15">
        <f>IF($A6="","",IF(DAY($A6)&lt;=7,1,IF(DAY($A6)&lt;=14,2,IF(DAY($A6)&lt;=21,3,IF(DAY($A6)&lt;=28,4,5)))))</f>
        <v/>
      </c>
      <c r="C6" s="16" t="inlineStr">
        <is>
          <t>Entrada</t>
        </is>
      </c>
      <c r="D6" s="16" t="inlineStr">
        <is>
          <t>Contribuições simuladas da reunião fictícia</t>
        </is>
      </c>
      <c r="E6" s="16" t="inlineStr">
        <is>
          <t>Celebração</t>
        </is>
      </c>
      <c r="F6" s="16" t="inlineStr">
        <is>
          <t>Responsável fictício Alfa</t>
        </is>
      </c>
      <c r="G6" s="17" t="inlineStr">
        <is>
          <t>Realizado</t>
        </is>
      </c>
      <c r="H6" s="18" t="n">
        <v>1</v>
      </c>
      <c r="I6" s="33" t="n">
        <v>4200</v>
      </c>
      <c r="J6" s="29">
        <f>IF(OR($H6="",$I6=""),"",IFERROR($H6*$I6,""))</f>
        <v/>
      </c>
      <c r="K6" s="29">
        <f>IF(OR($J6="",$C6="",$G6=""),"",IF($G6="Cancelado",0,IF($C6="Entrada",$J6,IF($C6="Saída",-$J6,""))))</f>
        <v/>
      </c>
    </row>
    <row r="7">
      <c r="A7" s="32" t="n">
        <v>46268</v>
      </c>
      <c r="B7" s="20">
        <f>IF($A7="","",IF(DAY($A7)&lt;=7,1,IF(DAY($A7)&lt;=14,2,IF(DAY($A7)&lt;=21,3,IF(DAY($A7)&lt;=28,4,5)))))</f>
        <v/>
      </c>
      <c r="C7" s="16" t="inlineStr">
        <is>
          <t>Saída</t>
        </is>
      </c>
      <c r="D7" s="16" t="inlineStr">
        <is>
          <t>Material administrativo de demonstração</t>
        </is>
      </c>
      <c r="E7" s="16" t="inlineStr">
        <is>
          <t>Administração</t>
        </is>
      </c>
      <c r="F7" s="16" t="inlineStr">
        <is>
          <t>Responsável fictício Beta</t>
        </is>
      </c>
      <c r="G7" s="17" t="inlineStr">
        <is>
          <t>Realizado</t>
        </is>
      </c>
      <c r="H7" s="18" t="n">
        <v>1</v>
      </c>
      <c r="I7" s="33" t="n">
        <v>380</v>
      </c>
      <c r="J7" s="30">
        <f>IF(OR($H7="",$I7=""),"",IFERROR($H7*$I7,""))</f>
        <v/>
      </c>
      <c r="K7" s="30">
        <f>IF(OR($J7="",$C7="",$G7=""),"",IF($G7="Cancelado",0,IF($C7="Entrada",$J7,IF($C7="Saída",-$J7,""))))</f>
        <v/>
      </c>
    </row>
    <row r="8">
      <c r="A8" s="32" t="n">
        <v>46271</v>
      </c>
      <c r="B8" s="15">
        <f>IF($A8="","",IF(DAY($A8)&lt;=7,1,IF(DAY($A8)&lt;=14,2,IF(DAY($A8)&lt;=21,3,IF(DAY($A8)&lt;=28,4,5)))))</f>
        <v/>
      </c>
      <c r="C8" s="16" t="inlineStr">
        <is>
          <t>Entrada</t>
        </is>
      </c>
      <c r="D8" s="16" t="inlineStr">
        <is>
          <t>Inscrições do encontro fictício Aurora</t>
        </is>
      </c>
      <c r="E8" s="16" t="inlineStr">
        <is>
          <t>Formação</t>
        </is>
      </c>
      <c r="F8" s="16" t="inlineStr">
        <is>
          <t>Responsável fictício Gama</t>
        </is>
      </c>
      <c r="G8" s="17" t="inlineStr">
        <is>
          <t>Previsto</t>
        </is>
      </c>
      <c r="H8" s="18" t="n">
        <v>25</v>
      </c>
      <c r="I8" s="33" t="n">
        <v>40</v>
      </c>
      <c r="J8" s="29">
        <f>IF(OR($H8="",$I8=""),"",IFERROR($H8*$I8,""))</f>
        <v/>
      </c>
      <c r="K8" s="29">
        <f>IF(OR($J8="",$C8="",$G8=""),"",IF($G8="Cancelado",0,IF($C8="Entrada",$J8,IF($C8="Saída",-$J8,""))))</f>
        <v/>
      </c>
    </row>
    <row r="9">
      <c r="A9" s="32" t="n">
        <v>46273</v>
      </c>
      <c r="B9" s="20">
        <f>IF($A9="","",IF(DAY($A9)&lt;=7,1,IF(DAY($A9)&lt;=14,2,IF(DAY($A9)&lt;=21,3,IF(DAY($A9)&lt;=28,4,5)))))</f>
        <v/>
      </c>
      <c r="C9" s="16" t="inlineStr">
        <is>
          <t>Saída</t>
        </is>
      </c>
      <c r="D9" s="16" t="inlineStr">
        <is>
          <t>Locação fictícia de equipamento sonoro</t>
        </is>
      </c>
      <c r="E9" s="16" t="inlineStr">
        <is>
          <t>Celebração</t>
        </is>
      </c>
      <c r="F9" s="16" t="inlineStr">
        <is>
          <t>Responsável fictício Delta</t>
        </is>
      </c>
      <c r="G9" s="17" t="inlineStr">
        <is>
          <t>Previsto</t>
        </is>
      </c>
      <c r="H9" s="18" t="n">
        <v>1</v>
      </c>
      <c r="I9" s="33" t="n">
        <v>650</v>
      </c>
      <c r="J9" s="30">
        <f>IF(OR($H9="",$I9=""),"",IFERROR($H9*$I9,""))</f>
        <v/>
      </c>
      <c r="K9" s="30">
        <f>IF(OR($J9="",$C9="",$G9=""),"",IF($G9="Cancelado",0,IF($C9="Entrada",$J9,IF($C9="Saída",-$J9,""))))</f>
        <v/>
      </c>
    </row>
    <row r="10">
      <c r="A10" s="32" t="n">
        <v>46276</v>
      </c>
      <c r="B10" s="15">
        <f>IF($A10="","",IF(DAY($A10)&lt;=7,1,IF(DAY($A10)&lt;=14,2,IF(DAY($A10)&lt;=21,3,IF(DAY($A10)&lt;=28,4,5)))))</f>
        <v/>
      </c>
      <c r="C10" s="16" t="inlineStr">
        <is>
          <t>Saída</t>
        </is>
      </c>
      <c r="D10" s="16" t="inlineStr">
        <is>
          <t>Apoio à ação comunitária simulada</t>
        </is>
      </c>
      <c r="E10" s="16" t="inlineStr">
        <is>
          <t>Ação comunitária</t>
        </is>
      </c>
      <c r="F10" s="16" t="inlineStr">
        <is>
          <t>Responsável fictício Épsilon</t>
        </is>
      </c>
      <c r="G10" s="17" t="inlineStr">
        <is>
          <t>Realizado</t>
        </is>
      </c>
      <c r="H10" s="18" t="n">
        <v>1</v>
      </c>
      <c r="I10" s="33" t="n">
        <v>900</v>
      </c>
      <c r="J10" s="29">
        <f>IF(OR($H10="",$I10=""),"",IFERROR($H10*$I10,""))</f>
        <v/>
      </c>
      <c r="K10" s="29">
        <f>IF(OR($J10="",$C10="",$G10=""),"",IF($G10="Cancelado",0,IF($C10="Entrada",$J10,IF($C10="Saída",-$J10,""))))</f>
        <v/>
      </c>
    </row>
    <row r="11">
      <c r="A11" s="32" t="n">
        <v>46280</v>
      </c>
      <c r="B11" s="20">
        <f>IF($A11="","",IF(DAY($A11)&lt;=7,1,IF(DAY($A11)&lt;=14,2,IF(DAY($A11)&lt;=21,3,IF(DAY($A11)&lt;=28,4,5)))))</f>
        <v/>
      </c>
      <c r="C11" s="16" t="inlineStr">
        <is>
          <t>Entrada</t>
        </is>
      </c>
      <c r="D11" s="16" t="inlineStr">
        <is>
          <t>Bazar demonstrativo Ipê</t>
        </is>
      </c>
      <c r="E11" s="16" t="inlineStr">
        <is>
          <t>Comunhão</t>
        </is>
      </c>
      <c r="F11" s="16" t="inlineStr">
        <is>
          <t>Responsável fictício Zeta</t>
        </is>
      </c>
      <c r="G11" s="17" t="inlineStr">
        <is>
          <t>Previsto</t>
        </is>
      </c>
      <c r="H11" s="18" t="n">
        <v>75</v>
      </c>
      <c r="I11" s="33" t="n">
        <v>20</v>
      </c>
      <c r="J11" s="30">
        <f>IF(OR($H11="",$I11=""),"",IFERROR($H11*$I11,""))</f>
        <v/>
      </c>
      <c r="K11" s="30">
        <f>IF(OR($J11="",$C11="",$G11=""),"",IF($G11="Cancelado",0,IF($C11="Entrada",$J11,IF($C11="Saída",-$J11,""))))</f>
        <v/>
      </c>
    </row>
    <row r="12">
      <c r="A12" s="32" t="n">
        <v>46283</v>
      </c>
      <c r="B12" s="15">
        <f>IF($A12="","",IF(DAY($A12)&lt;=7,1,IF(DAY($A12)&lt;=14,2,IF(DAY($A12)&lt;=21,3,IF(DAY($A12)&lt;=28,4,5)))))</f>
        <v/>
      </c>
      <c r="C12" s="16" t="inlineStr">
        <is>
          <t>Saída</t>
        </is>
      </c>
      <c r="D12" s="16" t="inlineStr">
        <is>
          <t>Manutenção do projetor cenográfico fictício</t>
        </is>
      </c>
      <c r="E12" s="16" t="inlineStr">
        <is>
          <t>Patrimônio</t>
        </is>
      </c>
      <c r="F12" s="16" t="inlineStr">
        <is>
          <t>Responsável fictício Eta</t>
        </is>
      </c>
      <c r="G12" s="17" t="inlineStr">
        <is>
          <t>Previsto</t>
        </is>
      </c>
      <c r="H12" s="18" t="n">
        <v>1</v>
      </c>
      <c r="I12" s="33" t="n">
        <v>480</v>
      </c>
      <c r="J12" s="29">
        <f>IF(OR($H12="",$I12=""),"",IFERROR($H12*$I12,""))</f>
        <v/>
      </c>
      <c r="K12" s="29">
        <f>IF(OR($J12="",$C12="",$G12=""),"",IF($G12="Cancelado",0,IF($C12="Entrada",$J12,IF($C12="Saída",-$J12,""))))</f>
        <v/>
      </c>
    </row>
    <row r="13">
      <c r="A13" s="32" t="n">
        <v>46287</v>
      </c>
      <c r="B13" s="20">
        <f>IF($A13="","",IF(DAY($A13)&lt;=7,1,IF(DAY($A13)&lt;=14,2,IF(DAY($A13)&lt;=21,3,IF(DAY($A13)&lt;=28,4,5)))))</f>
        <v/>
      </c>
      <c r="C13" s="16" t="inlineStr">
        <is>
          <t>Entrada</t>
        </is>
      </c>
      <c r="D13" s="16" t="inlineStr">
        <is>
          <t>Oferta simulada para atividade juvenil</t>
        </is>
      </c>
      <c r="E13" s="16" t="inlineStr">
        <is>
          <t>Juventude</t>
        </is>
      </c>
      <c r="F13" s="16" t="inlineStr">
        <is>
          <t>Responsável fictício Teta</t>
        </is>
      </c>
      <c r="G13" s="17" t="inlineStr">
        <is>
          <t>Realizado</t>
        </is>
      </c>
      <c r="H13" s="18" t="n">
        <v>1</v>
      </c>
      <c r="I13" s="33" t="n">
        <v>800</v>
      </c>
      <c r="J13" s="30">
        <f>IF(OR($H13="",$I13=""),"",IFERROR($H13*$I13,""))</f>
        <v/>
      </c>
      <c r="K13" s="30">
        <f>IF(OR($J13="",$C13="",$G13=""),"",IF($G13="Cancelado",0,IF($C13="Entrada",$J13,IF($C13="Saída",-$J13,""))))</f>
        <v/>
      </c>
    </row>
    <row r="14">
      <c r="A14" s="32" t="n">
        <v>46290</v>
      </c>
      <c r="B14" s="15">
        <f>IF($A14="","",IF(DAY($A14)&lt;=7,1,IF(DAY($A14)&lt;=14,2,IF(DAY($A14)&lt;=21,3,IF(DAY($A14)&lt;=28,4,5)))))</f>
        <v/>
      </c>
      <c r="C14" s="16" t="inlineStr">
        <is>
          <t>Saída</t>
        </is>
      </c>
      <c r="D14" s="16" t="inlineStr">
        <is>
          <t>Transporte da atividade fictícia Horizonte</t>
        </is>
      </c>
      <c r="E14" s="16" t="inlineStr">
        <is>
          <t>Juventude</t>
        </is>
      </c>
      <c r="F14" s="16" t="inlineStr">
        <is>
          <t>Responsável fictício Iota</t>
        </is>
      </c>
      <c r="G14" s="17" t="inlineStr">
        <is>
          <t>Previsto</t>
        </is>
      </c>
      <c r="H14" s="18" t="n">
        <v>1</v>
      </c>
      <c r="I14" s="33" t="n">
        <v>700</v>
      </c>
      <c r="J14" s="29">
        <f>IF(OR($H14="",$I14=""),"",IFERROR($H14*$I14,""))</f>
        <v/>
      </c>
      <c r="K14" s="29">
        <f>IF(OR($J14="",$C14="",$G14=""),"",IF($G14="Cancelado",0,IF($C14="Entrada",$J14,IF($C14="Saída",-$J14,""))))</f>
        <v/>
      </c>
    </row>
    <row r="15">
      <c r="A15" s="32" t="n">
        <v>46295</v>
      </c>
      <c r="B15" s="20">
        <f>IF($A15="","",IF(DAY($A15)&lt;=7,1,IF(DAY($A15)&lt;=14,2,IF(DAY($A15)&lt;=21,3,IF(DAY($A15)&lt;=28,4,5)))))</f>
        <v/>
      </c>
      <c r="C15" s="16" t="inlineStr">
        <is>
          <t>Entrada</t>
        </is>
      </c>
      <c r="D15" s="16" t="inlineStr">
        <is>
          <t>Cantina simulada do evento fictício Nuvem</t>
        </is>
      </c>
      <c r="E15" s="16" t="inlineStr">
        <is>
          <t>Comunhão</t>
        </is>
      </c>
      <c r="F15" s="16" t="inlineStr">
        <is>
          <t>Responsável fictício Capa</t>
        </is>
      </c>
      <c r="G15" s="17" t="inlineStr">
        <is>
          <t>Cancelado</t>
        </is>
      </c>
      <c r="H15" s="18" t="n">
        <v>60</v>
      </c>
      <c r="I15" s="33" t="n">
        <v>12</v>
      </c>
      <c r="J15" s="30">
        <f>IF(OR($H15="",$I15=""),"",IFERROR($H15*$I15,""))</f>
        <v/>
      </c>
      <c r="K15" s="30">
        <f>IF(OR($J15="",$C15="",$G15=""),"",IF($G15="Cancelado",0,IF($C15="Entrada",$J15,IF($C15="Saída",-$J15,""))))</f>
        <v/>
      </c>
    </row>
    <row r="16">
      <c r="A16" s="32" t="n"/>
      <c r="B16" s="15">
        <f>IF($A16="","",IF(DAY($A16)&lt;=7,1,IF(DAY($A16)&lt;=14,2,IF(DAY($A16)&lt;=21,3,IF(DAY($A16)&lt;=28,4,5)))))</f>
        <v/>
      </c>
      <c r="C16" s="16" t="n"/>
      <c r="D16" s="16" t="n"/>
      <c r="E16" s="16" t="n"/>
      <c r="F16" s="16" t="n"/>
      <c r="G16" s="17" t="n"/>
      <c r="H16" s="18" t="n"/>
      <c r="I16" s="33" t="n"/>
      <c r="J16" s="29">
        <f>IF(OR($H16="",$I16=""),"",IFERROR($H16*$I16,""))</f>
        <v/>
      </c>
      <c r="K16" s="29">
        <f>IF(OR($J16="",$C16="",$G16=""),"",IF($G16="Cancelado",0,IF($C16="Entrada",$J16,IF($C16="Saída",-$J16,""))))</f>
        <v/>
      </c>
    </row>
    <row r="17">
      <c r="A17" s="32" t="n"/>
      <c r="B17" s="20">
        <f>IF($A17="","",IF(DAY($A17)&lt;=7,1,IF(DAY($A17)&lt;=14,2,IF(DAY($A17)&lt;=21,3,IF(DAY($A17)&lt;=28,4,5)))))</f>
        <v/>
      </c>
      <c r="C17" s="16" t="n"/>
      <c r="D17" s="16" t="n"/>
      <c r="E17" s="16" t="n"/>
      <c r="F17" s="16" t="n"/>
      <c r="G17" s="17" t="n"/>
      <c r="H17" s="18" t="n"/>
      <c r="I17" s="33" t="n"/>
      <c r="J17" s="30">
        <f>IF(OR($H17="",$I17=""),"",IFERROR($H17*$I17,""))</f>
        <v/>
      </c>
      <c r="K17" s="30">
        <f>IF(OR($J17="",$C17="",$G17=""),"",IF($G17="Cancelado",0,IF($C17="Entrada",$J17,IF($C17="Saída",-$J17,""))))</f>
        <v/>
      </c>
    </row>
    <row r="18">
      <c r="A18" s="32" t="n"/>
      <c r="B18" s="15">
        <f>IF($A18="","",IF(DAY($A18)&lt;=7,1,IF(DAY($A18)&lt;=14,2,IF(DAY($A18)&lt;=21,3,IF(DAY($A18)&lt;=28,4,5)))))</f>
        <v/>
      </c>
      <c r="C18" s="16" t="n"/>
      <c r="D18" s="16" t="n"/>
      <c r="E18" s="16" t="n"/>
      <c r="F18" s="16" t="n"/>
      <c r="G18" s="17" t="n"/>
      <c r="H18" s="18" t="n"/>
      <c r="I18" s="33" t="n"/>
      <c r="J18" s="29">
        <f>IF(OR($H18="",$I18=""),"",IFERROR($H18*$I18,""))</f>
        <v/>
      </c>
      <c r="K18" s="29">
        <f>IF(OR($J18="",$C18="",$G18=""),"",IF($G18="Cancelado",0,IF($C18="Entrada",$J18,IF($C18="Saída",-$J18,""))))</f>
        <v/>
      </c>
    </row>
    <row r="19">
      <c r="A19" s="32" t="n"/>
      <c r="B19" s="20">
        <f>IF($A19="","",IF(DAY($A19)&lt;=7,1,IF(DAY($A19)&lt;=14,2,IF(DAY($A19)&lt;=21,3,IF(DAY($A19)&lt;=28,4,5)))))</f>
        <v/>
      </c>
      <c r="C19" s="16" t="n"/>
      <c r="D19" s="16" t="n"/>
      <c r="E19" s="16" t="n"/>
      <c r="F19" s="16" t="n"/>
      <c r="G19" s="17" t="n"/>
      <c r="H19" s="18" t="n"/>
      <c r="I19" s="33" t="n"/>
      <c r="J19" s="30">
        <f>IF(OR($H19="",$I19=""),"",IFERROR($H19*$I19,""))</f>
        <v/>
      </c>
      <c r="K19" s="30">
        <f>IF(OR($J19="",$C19="",$G19=""),"",IF($G19="Cancelado",0,IF($C19="Entrada",$J19,IF($C19="Saída",-$J19,""))))</f>
        <v/>
      </c>
    </row>
    <row r="20">
      <c r="A20" s="32" t="n"/>
      <c r="B20" s="15">
        <f>IF($A20="","",IF(DAY($A20)&lt;=7,1,IF(DAY($A20)&lt;=14,2,IF(DAY($A20)&lt;=21,3,IF(DAY($A20)&lt;=28,4,5)))))</f>
        <v/>
      </c>
      <c r="C20" s="16" t="n"/>
      <c r="D20" s="16" t="n"/>
      <c r="E20" s="16" t="n"/>
      <c r="F20" s="16" t="n"/>
      <c r="G20" s="17" t="n"/>
      <c r="H20" s="18" t="n"/>
      <c r="I20" s="33" t="n"/>
      <c r="J20" s="29">
        <f>IF(OR($H20="",$I20=""),"",IFERROR($H20*$I20,""))</f>
        <v/>
      </c>
      <c r="K20" s="29">
        <f>IF(OR($J20="",$C20="",$G20=""),"",IF($G20="Cancelado",0,IF($C20="Entrada",$J20,IF($C20="Saída",-$J20,""))))</f>
        <v/>
      </c>
    </row>
    <row r="21">
      <c r="A21" s="32" t="n"/>
      <c r="B21" s="20">
        <f>IF($A21="","",IF(DAY($A21)&lt;=7,1,IF(DAY($A21)&lt;=14,2,IF(DAY($A21)&lt;=21,3,IF(DAY($A21)&lt;=28,4,5)))))</f>
        <v/>
      </c>
      <c r="C21" s="16" t="n"/>
      <c r="D21" s="16" t="n"/>
      <c r="E21" s="16" t="n"/>
      <c r="F21" s="16" t="n"/>
      <c r="G21" s="17" t="n"/>
      <c r="H21" s="18" t="n"/>
      <c r="I21" s="33" t="n"/>
      <c r="J21" s="30">
        <f>IF(OR($H21="",$I21=""),"",IFERROR($H21*$I21,""))</f>
        <v/>
      </c>
      <c r="K21" s="30">
        <f>IF(OR($J21="",$C21="",$G21=""),"",IF($G21="Cancelado",0,IF($C21="Entrada",$J21,IF($C21="Saída",-$J21,""))))</f>
        <v/>
      </c>
    </row>
    <row r="22">
      <c r="A22" s="32" t="n"/>
      <c r="B22" s="15">
        <f>IF($A22="","",IF(DAY($A22)&lt;=7,1,IF(DAY($A22)&lt;=14,2,IF(DAY($A22)&lt;=21,3,IF(DAY($A22)&lt;=28,4,5)))))</f>
        <v/>
      </c>
      <c r="C22" s="16" t="n"/>
      <c r="D22" s="16" t="n"/>
      <c r="E22" s="16" t="n"/>
      <c r="F22" s="16" t="n"/>
      <c r="G22" s="17" t="n"/>
      <c r="H22" s="18" t="n"/>
      <c r="I22" s="33" t="n"/>
      <c r="J22" s="29">
        <f>IF(OR($H22="",$I22=""),"",IFERROR($H22*$I22,""))</f>
        <v/>
      </c>
      <c r="K22" s="29">
        <f>IF(OR($J22="",$C22="",$G22=""),"",IF($G22="Cancelado",0,IF($C22="Entrada",$J22,IF($C22="Saída",-$J22,""))))</f>
        <v/>
      </c>
    </row>
    <row r="23">
      <c r="A23" s="32" t="n"/>
      <c r="B23" s="20">
        <f>IF($A23="","",IF(DAY($A23)&lt;=7,1,IF(DAY($A23)&lt;=14,2,IF(DAY($A23)&lt;=21,3,IF(DAY($A23)&lt;=28,4,5)))))</f>
        <v/>
      </c>
      <c r="C23" s="16" t="n"/>
      <c r="D23" s="16" t="n"/>
      <c r="E23" s="16" t="n"/>
      <c r="F23" s="16" t="n"/>
      <c r="G23" s="17" t="n"/>
      <c r="H23" s="18" t="n"/>
      <c r="I23" s="33" t="n"/>
      <c r="J23" s="30">
        <f>IF(OR($H23="",$I23=""),"",IFERROR($H23*$I23,""))</f>
        <v/>
      </c>
      <c r="K23" s="30">
        <f>IF(OR($J23="",$C23="",$G23=""),"",IF($G23="Cancelado",0,IF($C23="Entrada",$J23,IF($C23="Saída",-$J23,""))))</f>
        <v/>
      </c>
    </row>
    <row r="24">
      <c r="A24" s="32" t="n"/>
      <c r="B24" s="15">
        <f>IF($A24="","",IF(DAY($A24)&lt;=7,1,IF(DAY($A24)&lt;=14,2,IF(DAY($A24)&lt;=21,3,IF(DAY($A24)&lt;=28,4,5)))))</f>
        <v/>
      </c>
      <c r="C24" s="16" t="n"/>
      <c r="D24" s="16" t="n"/>
      <c r="E24" s="16" t="n"/>
      <c r="F24" s="16" t="n"/>
      <c r="G24" s="17" t="n"/>
      <c r="H24" s="18" t="n"/>
      <c r="I24" s="33" t="n"/>
      <c r="J24" s="29">
        <f>IF(OR($H24="",$I24=""),"",IFERROR($H24*$I24,""))</f>
        <v/>
      </c>
      <c r="K24" s="29">
        <f>IF(OR($J24="",$C24="",$G24=""),"",IF($G24="Cancelado",0,IF($C24="Entrada",$J24,IF($C24="Saída",-$J24,""))))</f>
        <v/>
      </c>
    </row>
    <row r="25">
      <c r="A25" s="32" t="n"/>
      <c r="B25" s="20">
        <f>IF($A25="","",IF(DAY($A25)&lt;=7,1,IF(DAY($A25)&lt;=14,2,IF(DAY($A25)&lt;=21,3,IF(DAY($A25)&lt;=28,4,5)))))</f>
        <v/>
      </c>
      <c r="C25" s="16" t="n"/>
      <c r="D25" s="16" t="n"/>
      <c r="E25" s="16" t="n"/>
      <c r="F25" s="16" t="n"/>
      <c r="G25" s="17" t="n"/>
      <c r="H25" s="18" t="n"/>
      <c r="I25" s="33" t="n"/>
      <c r="J25" s="30">
        <f>IF(OR($H25="",$I25=""),"",IFERROR($H25*$I25,""))</f>
        <v/>
      </c>
      <c r="K25" s="30">
        <f>IF(OR($J25="",$C25="",$G25=""),"",IF($G25="Cancelado",0,IF($C25="Entrada",$J25,IF($C25="Saída",-$J25,""))))</f>
        <v/>
      </c>
    </row>
    <row r="26">
      <c r="A26" s="32" t="n"/>
      <c r="B26" s="15">
        <f>IF($A26="","",IF(DAY($A26)&lt;=7,1,IF(DAY($A26)&lt;=14,2,IF(DAY($A26)&lt;=21,3,IF(DAY($A26)&lt;=28,4,5)))))</f>
        <v/>
      </c>
      <c r="C26" s="16" t="n"/>
      <c r="D26" s="16" t="n"/>
      <c r="E26" s="16" t="n"/>
      <c r="F26" s="16" t="n"/>
      <c r="G26" s="17" t="n"/>
      <c r="H26" s="18" t="n"/>
      <c r="I26" s="33" t="n"/>
      <c r="J26" s="29">
        <f>IF(OR($H26="",$I26=""),"",IFERROR($H26*$I26,""))</f>
        <v/>
      </c>
      <c r="K26" s="29">
        <f>IF(OR($J26="",$C26="",$G26=""),"",IF($G26="Cancelado",0,IF($C26="Entrada",$J26,IF($C26="Saída",-$J26,""))))</f>
        <v/>
      </c>
    </row>
    <row r="27">
      <c r="A27" s="32" t="n"/>
      <c r="B27" s="20">
        <f>IF($A27="","",IF(DAY($A27)&lt;=7,1,IF(DAY($A27)&lt;=14,2,IF(DAY($A27)&lt;=21,3,IF(DAY($A27)&lt;=28,4,5)))))</f>
        <v/>
      </c>
      <c r="C27" s="16" t="n"/>
      <c r="D27" s="16" t="n"/>
      <c r="E27" s="16" t="n"/>
      <c r="F27" s="16" t="n"/>
      <c r="G27" s="17" t="n"/>
      <c r="H27" s="18" t="n"/>
      <c r="I27" s="33" t="n"/>
      <c r="J27" s="30">
        <f>IF(OR($H27="",$I27=""),"",IFERROR($H27*$I27,""))</f>
        <v/>
      </c>
      <c r="K27" s="30">
        <f>IF(OR($J27="",$C27="",$G27=""),"",IF($G27="Cancelado",0,IF($C27="Entrada",$J27,IF($C27="Saída",-$J27,""))))</f>
        <v/>
      </c>
    </row>
    <row r="28">
      <c r="A28" s="32" t="n"/>
      <c r="B28" s="15">
        <f>IF($A28="","",IF(DAY($A28)&lt;=7,1,IF(DAY($A28)&lt;=14,2,IF(DAY($A28)&lt;=21,3,IF(DAY($A28)&lt;=28,4,5)))))</f>
        <v/>
      </c>
      <c r="C28" s="16" t="n"/>
      <c r="D28" s="16" t="n"/>
      <c r="E28" s="16" t="n"/>
      <c r="F28" s="16" t="n"/>
      <c r="G28" s="17" t="n"/>
      <c r="H28" s="18" t="n"/>
      <c r="I28" s="33" t="n"/>
      <c r="J28" s="29">
        <f>IF(OR($H28="",$I28=""),"",IFERROR($H28*$I28,""))</f>
        <v/>
      </c>
      <c r="K28" s="29">
        <f>IF(OR($J28="",$C28="",$G28=""),"",IF($G28="Cancelado",0,IF($C28="Entrada",$J28,IF($C28="Saída",-$J28,""))))</f>
        <v/>
      </c>
    </row>
    <row r="29">
      <c r="A29" s="32" t="n"/>
      <c r="B29" s="20">
        <f>IF($A29="","",IF(DAY($A29)&lt;=7,1,IF(DAY($A29)&lt;=14,2,IF(DAY($A29)&lt;=21,3,IF(DAY($A29)&lt;=28,4,5)))))</f>
        <v/>
      </c>
      <c r="C29" s="16" t="n"/>
      <c r="D29" s="16" t="n"/>
      <c r="E29" s="16" t="n"/>
      <c r="F29" s="16" t="n"/>
      <c r="G29" s="17" t="n"/>
      <c r="H29" s="18" t="n"/>
      <c r="I29" s="33" t="n"/>
      <c r="J29" s="30">
        <f>IF(OR($H29="",$I29=""),"",IFERROR($H29*$I29,""))</f>
        <v/>
      </c>
      <c r="K29" s="30">
        <f>IF(OR($J29="",$C29="",$G29=""),"",IF($G29="Cancelado",0,IF($C29="Entrada",$J29,IF($C29="Saída",-$J29,""))))</f>
        <v/>
      </c>
    </row>
    <row r="30">
      <c r="A30" s="32" t="n"/>
      <c r="B30" s="15">
        <f>IF($A30="","",IF(DAY($A30)&lt;=7,1,IF(DAY($A30)&lt;=14,2,IF(DAY($A30)&lt;=21,3,IF(DAY($A30)&lt;=28,4,5)))))</f>
        <v/>
      </c>
      <c r="C30" s="16" t="n"/>
      <c r="D30" s="16" t="n"/>
      <c r="E30" s="16" t="n"/>
      <c r="F30" s="16" t="n"/>
      <c r="G30" s="17" t="n"/>
      <c r="H30" s="18" t="n"/>
      <c r="I30" s="33" t="n"/>
      <c r="J30" s="29">
        <f>IF(OR($H30="",$I30=""),"",IFERROR($H30*$I30,""))</f>
        <v/>
      </c>
      <c r="K30" s="29">
        <f>IF(OR($J30="",$C30="",$G30=""),"",IF($G30="Cancelado",0,IF($C30="Entrada",$J30,IF($C30="Saída",-$J30,""))))</f>
        <v/>
      </c>
    </row>
    <row r="31">
      <c r="A31" s="32" t="n"/>
      <c r="B31" s="20">
        <f>IF($A31="","",IF(DAY($A31)&lt;=7,1,IF(DAY($A31)&lt;=14,2,IF(DAY($A31)&lt;=21,3,IF(DAY($A31)&lt;=28,4,5)))))</f>
        <v/>
      </c>
      <c r="C31" s="16" t="n"/>
      <c r="D31" s="16" t="n"/>
      <c r="E31" s="16" t="n"/>
      <c r="F31" s="16" t="n"/>
      <c r="G31" s="17" t="n"/>
      <c r="H31" s="18" t="n"/>
      <c r="I31" s="33" t="n"/>
      <c r="J31" s="30">
        <f>IF(OR($H31="",$I31=""),"",IFERROR($H31*$I31,""))</f>
        <v/>
      </c>
      <c r="K31" s="30">
        <f>IF(OR($J31="",$C31="",$G31=""),"",IF($G31="Cancelado",0,IF($C31="Entrada",$J31,IF($C31="Saída",-$J31,""))))</f>
        <v/>
      </c>
    </row>
    <row r="32">
      <c r="A32" s="32" t="n"/>
      <c r="B32" s="15">
        <f>IF($A32="","",IF(DAY($A32)&lt;=7,1,IF(DAY($A32)&lt;=14,2,IF(DAY($A32)&lt;=21,3,IF(DAY($A32)&lt;=28,4,5)))))</f>
        <v/>
      </c>
      <c r="C32" s="16" t="n"/>
      <c r="D32" s="16" t="n"/>
      <c r="E32" s="16" t="n"/>
      <c r="F32" s="16" t="n"/>
      <c r="G32" s="17" t="n"/>
      <c r="H32" s="18" t="n"/>
      <c r="I32" s="33" t="n"/>
      <c r="J32" s="29">
        <f>IF(OR($H32="",$I32=""),"",IFERROR($H32*$I32,""))</f>
        <v/>
      </c>
      <c r="K32" s="29">
        <f>IF(OR($J32="",$C32="",$G32=""),"",IF($G32="Cancelado",0,IF($C32="Entrada",$J32,IF($C32="Saída",-$J32,""))))</f>
        <v/>
      </c>
    </row>
    <row r="33">
      <c r="A33" s="32" t="n"/>
      <c r="B33" s="20">
        <f>IF($A33="","",IF(DAY($A33)&lt;=7,1,IF(DAY($A33)&lt;=14,2,IF(DAY($A33)&lt;=21,3,IF(DAY($A33)&lt;=28,4,5)))))</f>
        <v/>
      </c>
      <c r="C33" s="16" t="n"/>
      <c r="D33" s="16" t="n"/>
      <c r="E33" s="16" t="n"/>
      <c r="F33" s="16" t="n"/>
      <c r="G33" s="17" t="n"/>
      <c r="H33" s="18" t="n"/>
      <c r="I33" s="33" t="n"/>
      <c r="J33" s="30">
        <f>IF(OR($H33="",$I33=""),"",IFERROR($H33*$I33,""))</f>
        <v/>
      </c>
      <c r="K33" s="30">
        <f>IF(OR($J33="",$C33="",$G33=""),"",IF($G33="Cancelado",0,IF($C33="Entrada",$J33,IF($C33="Saída",-$J33,""))))</f>
        <v/>
      </c>
    </row>
    <row r="34">
      <c r="A34" s="32" t="n"/>
      <c r="B34" s="15">
        <f>IF($A34="","",IF(DAY($A34)&lt;=7,1,IF(DAY($A34)&lt;=14,2,IF(DAY($A34)&lt;=21,3,IF(DAY($A34)&lt;=28,4,5)))))</f>
        <v/>
      </c>
      <c r="C34" s="16" t="n"/>
      <c r="D34" s="16" t="n"/>
      <c r="E34" s="16" t="n"/>
      <c r="F34" s="16" t="n"/>
      <c r="G34" s="17" t="n"/>
      <c r="H34" s="18" t="n"/>
      <c r="I34" s="33" t="n"/>
      <c r="J34" s="29">
        <f>IF(OR($H34="",$I34=""),"",IFERROR($H34*$I34,""))</f>
        <v/>
      </c>
      <c r="K34" s="29">
        <f>IF(OR($J34="",$C34="",$G34=""),"",IF($G34="Cancelado",0,IF($C34="Entrada",$J34,IF($C34="Saída",-$J34,""))))</f>
        <v/>
      </c>
    </row>
    <row r="35">
      <c r="A35" s="32" t="n"/>
      <c r="B35" s="20">
        <f>IF($A35="","",IF(DAY($A35)&lt;=7,1,IF(DAY($A35)&lt;=14,2,IF(DAY($A35)&lt;=21,3,IF(DAY($A35)&lt;=28,4,5)))))</f>
        <v/>
      </c>
      <c r="C35" s="16" t="n"/>
      <c r="D35" s="16" t="n"/>
      <c r="E35" s="16" t="n"/>
      <c r="F35" s="16" t="n"/>
      <c r="G35" s="17" t="n"/>
      <c r="H35" s="18" t="n"/>
      <c r="I35" s="33" t="n"/>
      <c r="J35" s="30">
        <f>IF(OR($H35="",$I35=""),"",IFERROR($H35*$I35,""))</f>
        <v/>
      </c>
      <c r="K35" s="30">
        <f>IF(OR($J35="",$C35="",$G35=""),"",IF($G35="Cancelado",0,IF($C35="Entrada",$J35,IF($C35="Saída",-$J35,""))))</f>
        <v/>
      </c>
    </row>
    <row r="36">
      <c r="A36" s="32" t="n"/>
      <c r="B36" s="15">
        <f>IF($A36="","",IF(DAY($A36)&lt;=7,1,IF(DAY($A36)&lt;=14,2,IF(DAY($A36)&lt;=21,3,IF(DAY($A36)&lt;=28,4,5)))))</f>
        <v/>
      </c>
      <c r="C36" s="16" t="n"/>
      <c r="D36" s="16" t="n"/>
      <c r="E36" s="16" t="n"/>
      <c r="F36" s="16" t="n"/>
      <c r="G36" s="17" t="n"/>
      <c r="H36" s="18" t="n"/>
      <c r="I36" s="33" t="n"/>
      <c r="J36" s="29">
        <f>IF(OR($H36="",$I36=""),"",IFERROR($H36*$I36,""))</f>
        <v/>
      </c>
      <c r="K36" s="29">
        <f>IF(OR($J36="",$C36="",$G36=""),"",IF($G36="Cancelado",0,IF($C36="Entrada",$J36,IF($C36="Saída",-$J36,""))))</f>
        <v/>
      </c>
    </row>
    <row r="37">
      <c r="A37" s="32" t="n"/>
      <c r="B37" s="20">
        <f>IF($A37="","",IF(DAY($A37)&lt;=7,1,IF(DAY($A37)&lt;=14,2,IF(DAY($A37)&lt;=21,3,IF(DAY($A37)&lt;=28,4,5)))))</f>
        <v/>
      </c>
      <c r="C37" s="16" t="n"/>
      <c r="D37" s="16" t="n"/>
      <c r="E37" s="16" t="n"/>
      <c r="F37" s="16" t="n"/>
      <c r="G37" s="17" t="n"/>
      <c r="H37" s="18" t="n"/>
      <c r="I37" s="33" t="n"/>
      <c r="J37" s="30">
        <f>IF(OR($H37="",$I37=""),"",IFERROR($H37*$I37,""))</f>
        <v/>
      </c>
      <c r="K37" s="30">
        <f>IF(OR($J37="",$C37="",$G37=""),"",IF($G37="Cancelado",0,IF($C37="Entrada",$J37,IF($C37="Saída",-$J37,""))))</f>
        <v/>
      </c>
    </row>
    <row r="38">
      <c r="A38" s="32" t="n"/>
      <c r="B38" s="15">
        <f>IF($A38="","",IF(DAY($A38)&lt;=7,1,IF(DAY($A38)&lt;=14,2,IF(DAY($A38)&lt;=21,3,IF(DAY($A38)&lt;=28,4,5)))))</f>
        <v/>
      </c>
      <c r="C38" s="16" t="n"/>
      <c r="D38" s="16" t="n"/>
      <c r="E38" s="16" t="n"/>
      <c r="F38" s="16" t="n"/>
      <c r="G38" s="17" t="n"/>
      <c r="H38" s="18" t="n"/>
      <c r="I38" s="33" t="n"/>
      <c r="J38" s="29">
        <f>IF(OR($H38="",$I38=""),"",IFERROR($H38*$I38,""))</f>
        <v/>
      </c>
      <c r="K38" s="29">
        <f>IF(OR($J38="",$C38="",$G38=""),"",IF($G38="Cancelado",0,IF($C38="Entrada",$J38,IF($C38="Saída",-$J38,""))))</f>
        <v/>
      </c>
    </row>
    <row r="39">
      <c r="A39" s="32" t="n"/>
      <c r="B39" s="20">
        <f>IF($A39="","",IF(DAY($A39)&lt;=7,1,IF(DAY($A39)&lt;=14,2,IF(DAY($A39)&lt;=21,3,IF(DAY($A39)&lt;=28,4,5)))))</f>
        <v/>
      </c>
      <c r="C39" s="16" t="n"/>
      <c r="D39" s="16" t="n"/>
      <c r="E39" s="16" t="n"/>
      <c r="F39" s="16" t="n"/>
      <c r="G39" s="17" t="n"/>
      <c r="H39" s="18" t="n"/>
      <c r="I39" s="33" t="n"/>
      <c r="J39" s="30">
        <f>IF(OR($H39="",$I39=""),"",IFERROR($H39*$I39,""))</f>
        <v/>
      </c>
      <c r="K39" s="30">
        <f>IF(OR($J39="",$C39="",$G39=""),"",IF($G39="Cancelado",0,IF($C39="Entrada",$J39,IF($C39="Saída",-$J39,""))))</f>
        <v/>
      </c>
    </row>
    <row r="40">
      <c r="A40" s="32" t="n"/>
      <c r="B40" s="15">
        <f>IF($A40="","",IF(DAY($A40)&lt;=7,1,IF(DAY($A40)&lt;=14,2,IF(DAY($A40)&lt;=21,3,IF(DAY($A40)&lt;=28,4,5)))))</f>
        <v/>
      </c>
      <c r="C40" s="16" t="n"/>
      <c r="D40" s="16" t="n"/>
      <c r="E40" s="16" t="n"/>
      <c r="F40" s="16" t="n"/>
      <c r="G40" s="17" t="n"/>
      <c r="H40" s="18" t="n"/>
      <c r="I40" s="33" t="n"/>
      <c r="J40" s="29">
        <f>IF(OR($H40="",$I40=""),"",IFERROR($H40*$I40,""))</f>
        <v/>
      </c>
      <c r="K40" s="29">
        <f>IF(OR($J40="",$C40="",$G40=""),"",IF($G40="Cancelado",0,IF($C40="Entrada",$J40,IF($C40="Saída",-$J40,""))))</f>
        <v/>
      </c>
    </row>
    <row r="41">
      <c r="A41" s="32" t="n"/>
      <c r="B41" s="20">
        <f>IF($A41="","",IF(DAY($A41)&lt;=7,1,IF(DAY($A41)&lt;=14,2,IF(DAY($A41)&lt;=21,3,IF(DAY($A41)&lt;=28,4,5)))))</f>
        <v/>
      </c>
      <c r="C41" s="16" t="n"/>
      <c r="D41" s="16" t="n"/>
      <c r="E41" s="16" t="n"/>
      <c r="F41" s="16" t="n"/>
      <c r="G41" s="17" t="n"/>
      <c r="H41" s="18" t="n"/>
      <c r="I41" s="33" t="n"/>
      <c r="J41" s="30">
        <f>IF(OR($H41="",$I41=""),"",IFERROR($H41*$I41,""))</f>
        <v/>
      </c>
      <c r="K41" s="30">
        <f>IF(OR($J41="",$C41="",$G41=""),"",IF($G41="Cancelado",0,IF($C41="Entrada",$J41,IF($C41="Saída",-$J41,""))))</f>
        <v/>
      </c>
    </row>
    <row r="42">
      <c r="A42" s="32" t="n"/>
      <c r="B42" s="15">
        <f>IF($A42="","",IF(DAY($A42)&lt;=7,1,IF(DAY($A42)&lt;=14,2,IF(DAY($A42)&lt;=21,3,IF(DAY($A42)&lt;=28,4,5)))))</f>
        <v/>
      </c>
      <c r="C42" s="16" t="n"/>
      <c r="D42" s="16" t="n"/>
      <c r="E42" s="16" t="n"/>
      <c r="F42" s="16" t="n"/>
      <c r="G42" s="17" t="n"/>
      <c r="H42" s="18" t="n"/>
      <c r="I42" s="33" t="n"/>
      <c r="J42" s="29">
        <f>IF(OR($H42="",$I42=""),"",IFERROR($H42*$I42,""))</f>
        <v/>
      </c>
      <c r="K42" s="29">
        <f>IF(OR($J42="",$C42="",$G42=""),"",IF($G42="Cancelado",0,IF($C42="Entrada",$J42,IF($C42="Saída",-$J42,""))))</f>
        <v/>
      </c>
    </row>
    <row r="43">
      <c r="A43" s="32" t="n"/>
      <c r="B43" s="20">
        <f>IF($A43="","",IF(DAY($A43)&lt;=7,1,IF(DAY($A43)&lt;=14,2,IF(DAY($A43)&lt;=21,3,IF(DAY($A43)&lt;=28,4,5)))))</f>
        <v/>
      </c>
      <c r="C43" s="16" t="n"/>
      <c r="D43" s="16" t="n"/>
      <c r="E43" s="16" t="n"/>
      <c r="F43" s="16" t="n"/>
      <c r="G43" s="17" t="n"/>
      <c r="H43" s="18" t="n"/>
      <c r="I43" s="33" t="n"/>
      <c r="J43" s="30">
        <f>IF(OR($H43="",$I43=""),"",IFERROR($H43*$I43,""))</f>
        <v/>
      </c>
      <c r="K43" s="30">
        <f>IF(OR($J43="",$C43="",$G43=""),"",IF($G43="Cancelado",0,IF($C43="Entrada",$J43,IF($C43="Saída",-$J43,""))))</f>
        <v/>
      </c>
    </row>
    <row r="44">
      <c r="A44" s="32" t="n"/>
      <c r="B44" s="15">
        <f>IF($A44="","",IF(DAY($A44)&lt;=7,1,IF(DAY($A44)&lt;=14,2,IF(DAY($A44)&lt;=21,3,IF(DAY($A44)&lt;=28,4,5)))))</f>
        <v/>
      </c>
      <c r="C44" s="16" t="n"/>
      <c r="D44" s="16" t="n"/>
      <c r="E44" s="16" t="n"/>
      <c r="F44" s="16" t="n"/>
      <c r="G44" s="17" t="n"/>
      <c r="H44" s="18" t="n"/>
      <c r="I44" s="33" t="n"/>
      <c r="J44" s="29">
        <f>IF(OR($H44="",$I44=""),"",IFERROR($H44*$I44,""))</f>
        <v/>
      </c>
      <c r="K44" s="29">
        <f>IF(OR($J44="",$C44="",$G44=""),"",IF($G44="Cancelado",0,IF($C44="Entrada",$J44,IF($C44="Saída",-$J44,""))))</f>
        <v/>
      </c>
    </row>
    <row r="45">
      <c r="A45" s="32" t="n"/>
      <c r="B45" s="20">
        <f>IF($A45="","",IF(DAY($A45)&lt;=7,1,IF(DAY($A45)&lt;=14,2,IF(DAY($A45)&lt;=21,3,IF(DAY($A45)&lt;=28,4,5)))))</f>
        <v/>
      </c>
      <c r="C45" s="16" t="n"/>
      <c r="D45" s="16" t="n"/>
      <c r="E45" s="16" t="n"/>
      <c r="F45" s="16" t="n"/>
      <c r="G45" s="17" t="n"/>
      <c r="H45" s="18" t="n"/>
      <c r="I45" s="33" t="n"/>
      <c r="J45" s="30">
        <f>IF(OR($H45="",$I45=""),"",IFERROR($H45*$I45,""))</f>
        <v/>
      </c>
      <c r="K45" s="30">
        <f>IF(OR($J45="",$C45="",$G45=""),"",IF($G45="Cancelado",0,IF($C45="Entrada",$J45,IF($C45="Saída",-$J45,""))))</f>
        <v/>
      </c>
    </row>
    <row r="46">
      <c r="A46" s="32" t="n"/>
      <c r="B46" s="15">
        <f>IF($A46="","",IF(DAY($A46)&lt;=7,1,IF(DAY($A46)&lt;=14,2,IF(DAY($A46)&lt;=21,3,IF(DAY($A46)&lt;=28,4,5)))))</f>
        <v/>
      </c>
      <c r="C46" s="16" t="n"/>
      <c r="D46" s="16" t="n"/>
      <c r="E46" s="16" t="n"/>
      <c r="F46" s="16" t="n"/>
      <c r="G46" s="17" t="n"/>
      <c r="H46" s="18" t="n"/>
      <c r="I46" s="33" t="n"/>
      <c r="J46" s="29">
        <f>IF(OR($H46="",$I46=""),"",IFERROR($H46*$I46,""))</f>
        <v/>
      </c>
      <c r="K46" s="29">
        <f>IF(OR($J46="",$C46="",$G46=""),"",IF($G46="Cancelado",0,IF($C46="Entrada",$J46,IF($C46="Saída",-$J46,""))))</f>
        <v/>
      </c>
    </row>
    <row r="47">
      <c r="A47" s="32" t="n"/>
      <c r="B47" s="20">
        <f>IF($A47="","",IF(DAY($A47)&lt;=7,1,IF(DAY($A47)&lt;=14,2,IF(DAY($A47)&lt;=21,3,IF(DAY($A47)&lt;=28,4,5)))))</f>
        <v/>
      </c>
      <c r="C47" s="16" t="n"/>
      <c r="D47" s="16" t="n"/>
      <c r="E47" s="16" t="n"/>
      <c r="F47" s="16" t="n"/>
      <c r="G47" s="17" t="n"/>
      <c r="H47" s="18" t="n"/>
      <c r="I47" s="33" t="n"/>
      <c r="J47" s="30">
        <f>IF(OR($H47="",$I47=""),"",IFERROR($H47*$I47,""))</f>
        <v/>
      </c>
      <c r="K47" s="30">
        <f>IF(OR($J47="",$C47="",$G47=""),"",IF($G47="Cancelado",0,IF($C47="Entrada",$J47,IF($C47="Saída",-$J47,""))))</f>
        <v/>
      </c>
    </row>
    <row r="48">
      <c r="A48" s="32" t="n"/>
      <c r="B48" s="15">
        <f>IF($A48="","",IF(DAY($A48)&lt;=7,1,IF(DAY($A48)&lt;=14,2,IF(DAY($A48)&lt;=21,3,IF(DAY($A48)&lt;=28,4,5)))))</f>
        <v/>
      </c>
      <c r="C48" s="16" t="n"/>
      <c r="D48" s="16" t="n"/>
      <c r="E48" s="16" t="n"/>
      <c r="F48" s="16" t="n"/>
      <c r="G48" s="17" t="n"/>
      <c r="H48" s="18" t="n"/>
      <c r="I48" s="33" t="n"/>
      <c r="J48" s="29">
        <f>IF(OR($H48="",$I48=""),"",IFERROR($H48*$I48,""))</f>
        <v/>
      </c>
      <c r="K48" s="29">
        <f>IF(OR($J48="",$C48="",$G48=""),"",IF($G48="Cancelado",0,IF($C48="Entrada",$J48,IF($C48="Saída",-$J48,""))))</f>
        <v/>
      </c>
    </row>
    <row r="49">
      <c r="A49" s="32" t="n"/>
      <c r="B49" s="20">
        <f>IF($A49="","",IF(DAY($A49)&lt;=7,1,IF(DAY($A49)&lt;=14,2,IF(DAY($A49)&lt;=21,3,IF(DAY($A49)&lt;=28,4,5)))))</f>
        <v/>
      </c>
      <c r="C49" s="16" t="n"/>
      <c r="D49" s="16" t="n"/>
      <c r="E49" s="16" t="n"/>
      <c r="F49" s="16" t="n"/>
      <c r="G49" s="17" t="n"/>
      <c r="H49" s="18" t="n"/>
      <c r="I49" s="33" t="n"/>
      <c r="J49" s="30">
        <f>IF(OR($H49="",$I49=""),"",IFERROR($H49*$I49,""))</f>
        <v/>
      </c>
      <c r="K49" s="30">
        <f>IF(OR($J49="",$C49="",$G49=""),"",IF($G49="Cancelado",0,IF($C49="Entrada",$J49,IF($C49="Saída",-$J49,""))))</f>
        <v/>
      </c>
    </row>
    <row r="50">
      <c r="A50" s="32" t="n"/>
      <c r="B50" s="15">
        <f>IF($A50="","",IF(DAY($A50)&lt;=7,1,IF(DAY($A50)&lt;=14,2,IF(DAY($A50)&lt;=21,3,IF(DAY($A50)&lt;=28,4,5)))))</f>
        <v/>
      </c>
      <c r="C50" s="16" t="n"/>
      <c r="D50" s="16" t="n"/>
      <c r="E50" s="16" t="n"/>
      <c r="F50" s="16" t="n"/>
      <c r="G50" s="17" t="n"/>
      <c r="H50" s="18" t="n"/>
      <c r="I50" s="33" t="n"/>
      <c r="J50" s="29">
        <f>IF(OR($H50="",$I50=""),"",IFERROR($H50*$I50,""))</f>
        <v/>
      </c>
      <c r="K50" s="29">
        <f>IF(OR($J50="",$C50="",$G50=""),"",IF($G50="Cancelado",0,IF($C50="Entrada",$J50,IF($C50="Saída",-$J50,""))))</f>
        <v/>
      </c>
    </row>
    <row r="51">
      <c r="A51" s="32" t="n"/>
      <c r="B51" s="20">
        <f>IF($A51="","",IF(DAY($A51)&lt;=7,1,IF(DAY($A51)&lt;=14,2,IF(DAY($A51)&lt;=21,3,IF(DAY($A51)&lt;=28,4,5)))))</f>
        <v/>
      </c>
      <c r="C51" s="16" t="n"/>
      <c r="D51" s="16" t="n"/>
      <c r="E51" s="16" t="n"/>
      <c r="F51" s="16" t="n"/>
      <c r="G51" s="17" t="n"/>
      <c r="H51" s="18" t="n"/>
      <c r="I51" s="33" t="n"/>
      <c r="J51" s="30">
        <f>IF(OR($H51="",$I51=""),"",IFERROR($H51*$I51,""))</f>
        <v/>
      </c>
      <c r="K51" s="30">
        <f>IF(OR($J51="",$C51="",$G51=""),"",IF($G51="Cancelado",0,IF($C51="Entrada",$J51,IF($C51="Saída",-$J51,""))))</f>
        <v/>
      </c>
    </row>
    <row r="52">
      <c r="A52" s="32" t="n"/>
      <c r="B52" s="15">
        <f>IF($A52="","",IF(DAY($A52)&lt;=7,1,IF(DAY($A52)&lt;=14,2,IF(DAY($A52)&lt;=21,3,IF(DAY($A52)&lt;=28,4,5)))))</f>
        <v/>
      </c>
      <c r="C52" s="16" t="n"/>
      <c r="D52" s="16" t="n"/>
      <c r="E52" s="16" t="n"/>
      <c r="F52" s="16" t="n"/>
      <c r="G52" s="17" t="n"/>
      <c r="H52" s="18" t="n"/>
      <c r="I52" s="33" t="n"/>
      <c r="J52" s="29">
        <f>IF(OR($H52="",$I52=""),"",IFERROR($H52*$I52,""))</f>
        <v/>
      </c>
      <c r="K52" s="29">
        <f>IF(OR($J52="",$C52="",$G52=""),"",IF($G52="Cancelado",0,IF($C52="Entrada",$J52,IF($C52="Saída",-$J52,""))))</f>
        <v/>
      </c>
    </row>
    <row r="53">
      <c r="A53" s="32" t="n"/>
      <c r="B53" s="20">
        <f>IF($A53="","",IF(DAY($A53)&lt;=7,1,IF(DAY($A53)&lt;=14,2,IF(DAY($A53)&lt;=21,3,IF(DAY($A53)&lt;=28,4,5)))))</f>
        <v/>
      </c>
      <c r="C53" s="16" t="n"/>
      <c r="D53" s="16" t="n"/>
      <c r="E53" s="16" t="n"/>
      <c r="F53" s="16" t="n"/>
      <c r="G53" s="17" t="n"/>
      <c r="H53" s="18" t="n"/>
      <c r="I53" s="33" t="n"/>
      <c r="J53" s="30">
        <f>IF(OR($H53="",$I53=""),"",IFERROR($H53*$I53,""))</f>
        <v/>
      </c>
      <c r="K53" s="30">
        <f>IF(OR($J53="",$C53="",$G53=""),"",IF($G53="Cancelado",0,IF($C53="Entrada",$J53,IF($C53="Saída",-$J53,""))))</f>
        <v/>
      </c>
    </row>
    <row r="54">
      <c r="A54" s="32" t="n"/>
      <c r="B54" s="15">
        <f>IF($A54="","",IF(DAY($A54)&lt;=7,1,IF(DAY($A54)&lt;=14,2,IF(DAY($A54)&lt;=21,3,IF(DAY($A54)&lt;=28,4,5)))))</f>
        <v/>
      </c>
      <c r="C54" s="16" t="n"/>
      <c r="D54" s="16" t="n"/>
      <c r="E54" s="16" t="n"/>
      <c r="F54" s="16" t="n"/>
      <c r="G54" s="17" t="n"/>
      <c r="H54" s="18" t="n"/>
      <c r="I54" s="33" t="n"/>
      <c r="J54" s="29">
        <f>IF(OR($H54="",$I54=""),"",IFERROR($H54*$I54,""))</f>
        <v/>
      </c>
      <c r="K54" s="29">
        <f>IF(OR($J54="",$C54="",$G54=""),"",IF($G54="Cancelado",0,IF($C54="Entrada",$J54,IF($C54="Saída",-$J54,""))))</f>
        <v/>
      </c>
    </row>
    <row r="55">
      <c r="A55" s="32" t="n"/>
      <c r="B55" s="20">
        <f>IF($A55="","",IF(DAY($A55)&lt;=7,1,IF(DAY($A55)&lt;=14,2,IF(DAY($A55)&lt;=21,3,IF(DAY($A55)&lt;=28,4,5)))))</f>
        <v/>
      </c>
      <c r="C55" s="16" t="n"/>
      <c r="D55" s="16" t="n"/>
      <c r="E55" s="16" t="n"/>
      <c r="F55" s="16" t="n"/>
      <c r="G55" s="17" t="n"/>
      <c r="H55" s="18" t="n"/>
      <c r="I55" s="33" t="n"/>
      <c r="J55" s="30">
        <f>IF(OR($H55="",$I55=""),"",IFERROR($H55*$I55,""))</f>
        <v/>
      </c>
      <c r="K55" s="30">
        <f>IF(OR($J55="",$C55="",$G55=""),"",IF($G55="Cancelado",0,IF($C55="Entrada",$J55,IF($C55="Saída",-$J55,""))))</f>
        <v/>
      </c>
    </row>
    <row r="56">
      <c r="A56" s="32" t="n"/>
      <c r="B56" s="15">
        <f>IF($A56="","",IF(DAY($A56)&lt;=7,1,IF(DAY($A56)&lt;=14,2,IF(DAY($A56)&lt;=21,3,IF(DAY($A56)&lt;=28,4,5)))))</f>
        <v/>
      </c>
      <c r="C56" s="16" t="n"/>
      <c r="D56" s="16" t="n"/>
      <c r="E56" s="16" t="n"/>
      <c r="F56" s="16" t="n"/>
      <c r="G56" s="17" t="n"/>
      <c r="H56" s="18" t="n"/>
      <c r="I56" s="33" t="n"/>
      <c r="J56" s="29">
        <f>IF(OR($H56="",$I56=""),"",IFERROR($H56*$I56,""))</f>
        <v/>
      </c>
      <c r="K56" s="29">
        <f>IF(OR($J56="",$C56="",$G56=""),"",IF($G56="Cancelado",0,IF($C56="Entrada",$J56,IF($C56="Saída",-$J56,""))))</f>
        <v/>
      </c>
    </row>
    <row r="57">
      <c r="A57" s="32" t="n"/>
      <c r="B57" s="20">
        <f>IF($A57="","",IF(DAY($A57)&lt;=7,1,IF(DAY($A57)&lt;=14,2,IF(DAY($A57)&lt;=21,3,IF(DAY($A57)&lt;=28,4,5)))))</f>
        <v/>
      </c>
      <c r="C57" s="16" t="n"/>
      <c r="D57" s="16" t="n"/>
      <c r="E57" s="16" t="n"/>
      <c r="F57" s="16" t="n"/>
      <c r="G57" s="17" t="n"/>
      <c r="H57" s="18" t="n"/>
      <c r="I57" s="33" t="n"/>
      <c r="J57" s="30">
        <f>IF(OR($H57="",$I57=""),"",IFERROR($H57*$I57,""))</f>
        <v/>
      </c>
      <c r="K57" s="30">
        <f>IF(OR($J57="",$C57="",$G57=""),"",IF($G57="Cancelado",0,IF($C57="Entrada",$J57,IF($C57="Saída",-$J57,""))))</f>
        <v/>
      </c>
    </row>
    <row r="58">
      <c r="A58" s="32" t="n"/>
      <c r="B58" s="15">
        <f>IF($A58="","",IF(DAY($A58)&lt;=7,1,IF(DAY($A58)&lt;=14,2,IF(DAY($A58)&lt;=21,3,IF(DAY($A58)&lt;=28,4,5)))))</f>
        <v/>
      </c>
      <c r="C58" s="16" t="n"/>
      <c r="D58" s="16" t="n"/>
      <c r="E58" s="16" t="n"/>
      <c r="F58" s="16" t="n"/>
      <c r="G58" s="17" t="n"/>
      <c r="H58" s="18" t="n"/>
      <c r="I58" s="33" t="n"/>
      <c r="J58" s="29">
        <f>IF(OR($H58="",$I58=""),"",IFERROR($H58*$I58,""))</f>
        <v/>
      </c>
      <c r="K58" s="29">
        <f>IF(OR($J58="",$C58="",$G58=""),"",IF($G58="Cancelado",0,IF($C58="Entrada",$J58,IF($C58="Saída",-$J58,""))))</f>
        <v/>
      </c>
    </row>
    <row r="59">
      <c r="A59" s="32" t="n"/>
      <c r="B59" s="20">
        <f>IF($A59="","",IF(DAY($A59)&lt;=7,1,IF(DAY($A59)&lt;=14,2,IF(DAY($A59)&lt;=21,3,IF(DAY($A59)&lt;=28,4,5)))))</f>
        <v/>
      </c>
      <c r="C59" s="16" t="n"/>
      <c r="D59" s="16" t="n"/>
      <c r="E59" s="16" t="n"/>
      <c r="F59" s="16" t="n"/>
      <c r="G59" s="17" t="n"/>
      <c r="H59" s="18" t="n"/>
      <c r="I59" s="33" t="n"/>
      <c r="J59" s="30">
        <f>IF(OR($H59="",$I59=""),"",IFERROR($H59*$I59,""))</f>
        <v/>
      </c>
      <c r="K59" s="30">
        <f>IF(OR($J59="",$C59="",$G59=""),"",IF($G59="Cancelado",0,IF($C59="Entrada",$J59,IF($C59="Saída",-$J59,""))))</f>
        <v/>
      </c>
    </row>
    <row r="60">
      <c r="A60" s="32" t="n"/>
      <c r="B60" s="15">
        <f>IF($A60="","",IF(DAY($A60)&lt;=7,1,IF(DAY($A60)&lt;=14,2,IF(DAY($A60)&lt;=21,3,IF(DAY($A60)&lt;=28,4,5)))))</f>
        <v/>
      </c>
      <c r="C60" s="16" t="n"/>
      <c r="D60" s="16" t="n"/>
      <c r="E60" s="16" t="n"/>
      <c r="F60" s="16" t="n"/>
      <c r="G60" s="17" t="n"/>
      <c r="H60" s="18" t="n"/>
      <c r="I60" s="33" t="n"/>
      <c r="J60" s="29">
        <f>IF(OR($H60="",$I60=""),"",IFERROR($H60*$I60,""))</f>
        <v/>
      </c>
      <c r="K60" s="29">
        <f>IF(OR($J60="",$C60="",$G60=""),"",IF($G60="Cancelado",0,IF($C60="Entrada",$J60,IF($C60="Saída",-$J60,""))))</f>
        <v/>
      </c>
    </row>
    <row r="61">
      <c r="A61" s="32" t="n"/>
      <c r="B61" s="20">
        <f>IF($A61="","",IF(DAY($A61)&lt;=7,1,IF(DAY($A61)&lt;=14,2,IF(DAY($A61)&lt;=21,3,IF(DAY($A61)&lt;=28,4,5)))))</f>
        <v/>
      </c>
      <c r="C61" s="16" t="n"/>
      <c r="D61" s="16" t="n"/>
      <c r="E61" s="16" t="n"/>
      <c r="F61" s="16" t="n"/>
      <c r="G61" s="17" t="n"/>
      <c r="H61" s="18" t="n"/>
      <c r="I61" s="33" t="n"/>
      <c r="J61" s="30">
        <f>IF(OR($H61="",$I61=""),"",IFERROR($H61*$I61,""))</f>
        <v/>
      </c>
      <c r="K61" s="30">
        <f>IF(OR($J61="",$C61="",$G61=""),"",IF($G61="Cancelado",0,IF($C61="Entrada",$J61,IF($C61="Saída",-$J61,""))))</f>
        <v/>
      </c>
    </row>
    <row r="62">
      <c r="A62" s="32" t="n"/>
      <c r="B62" s="15">
        <f>IF($A62="","",IF(DAY($A62)&lt;=7,1,IF(DAY($A62)&lt;=14,2,IF(DAY($A62)&lt;=21,3,IF(DAY($A62)&lt;=28,4,5)))))</f>
        <v/>
      </c>
      <c r="C62" s="16" t="n"/>
      <c r="D62" s="16" t="n"/>
      <c r="E62" s="16" t="n"/>
      <c r="F62" s="16" t="n"/>
      <c r="G62" s="17" t="n"/>
      <c r="H62" s="18" t="n"/>
      <c r="I62" s="33" t="n"/>
      <c r="J62" s="29">
        <f>IF(OR($H62="",$I62=""),"",IFERROR($H62*$I62,""))</f>
        <v/>
      </c>
      <c r="K62" s="29">
        <f>IF(OR($J62="",$C62="",$G62=""),"",IF($G62="Cancelado",0,IF($C62="Entrada",$J62,IF($C62="Saída",-$J62,""))))</f>
        <v/>
      </c>
    </row>
    <row r="63">
      <c r="A63" s="32" t="n"/>
      <c r="B63" s="20">
        <f>IF($A63="","",IF(DAY($A63)&lt;=7,1,IF(DAY($A63)&lt;=14,2,IF(DAY($A63)&lt;=21,3,IF(DAY($A63)&lt;=28,4,5)))))</f>
        <v/>
      </c>
      <c r="C63" s="16" t="n"/>
      <c r="D63" s="16" t="n"/>
      <c r="E63" s="16" t="n"/>
      <c r="F63" s="16" t="n"/>
      <c r="G63" s="17" t="n"/>
      <c r="H63" s="18" t="n"/>
      <c r="I63" s="33" t="n"/>
      <c r="J63" s="30">
        <f>IF(OR($H63="",$I63=""),"",IFERROR($H63*$I63,""))</f>
        <v/>
      </c>
      <c r="K63" s="30">
        <f>IF(OR($J63="",$C63="",$G63=""),"",IF($G63="Cancelado",0,IF($C63="Entrada",$J63,IF($C63="Saída",-$J63,""))))</f>
        <v/>
      </c>
    </row>
    <row r="64">
      <c r="A64" s="32" t="n"/>
      <c r="B64" s="15">
        <f>IF($A64="","",IF(DAY($A64)&lt;=7,1,IF(DAY($A64)&lt;=14,2,IF(DAY($A64)&lt;=21,3,IF(DAY($A64)&lt;=28,4,5)))))</f>
        <v/>
      </c>
      <c r="C64" s="16" t="n"/>
      <c r="D64" s="16" t="n"/>
      <c r="E64" s="16" t="n"/>
      <c r="F64" s="16" t="n"/>
      <c r="G64" s="17" t="n"/>
      <c r="H64" s="18" t="n"/>
      <c r="I64" s="33" t="n"/>
      <c r="J64" s="29">
        <f>IF(OR($H64="",$I64=""),"",IFERROR($H64*$I64,""))</f>
        <v/>
      </c>
      <c r="K64" s="29">
        <f>IF(OR($J64="",$C64="",$G64=""),"",IF($G64="Cancelado",0,IF($C64="Entrada",$J64,IF($C64="Saída",-$J64,""))))</f>
        <v/>
      </c>
    </row>
    <row r="65">
      <c r="A65" s="32" t="n"/>
      <c r="B65" s="20">
        <f>IF($A65="","",IF(DAY($A65)&lt;=7,1,IF(DAY($A65)&lt;=14,2,IF(DAY($A65)&lt;=21,3,IF(DAY($A65)&lt;=28,4,5)))))</f>
        <v/>
      </c>
      <c r="C65" s="16" t="n"/>
      <c r="D65" s="16" t="n"/>
      <c r="E65" s="16" t="n"/>
      <c r="F65" s="16" t="n"/>
      <c r="G65" s="17" t="n"/>
      <c r="H65" s="18" t="n"/>
      <c r="I65" s="33" t="n"/>
      <c r="J65" s="30">
        <f>IF(OR($H65="",$I65=""),"",IFERROR($H65*$I65,""))</f>
        <v/>
      </c>
      <c r="K65" s="30">
        <f>IF(OR($J65="",$C65="",$G65=""),"",IF($G65="Cancelado",0,IF($C65="Entrada",$J65,IF($C65="Saída",-$J65,""))))</f>
        <v/>
      </c>
    </row>
    <row r="66">
      <c r="A66" s="32" t="n"/>
      <c r="B66" s="15">
        <f>IF($A66="","",IF(DAY($A66)&lt;=7,1,IF(DAY($A66)&lt;=14,2,IF(DAY($A66)&lt;=21,3,IF(DAY($A66)&lt;=28,4,5)))))</f>
        <v/>
      </c>
      <c r="C66" s="16" t="n"/>
      <c r="D66" s="16" t="n"/>
      <c r="E66" s="16" t="n"/>
      <c r="F66" s="16" t="n"/>
      <c r="G66" s="17" t="n"/>
      <c r="H66" s="18" t="n"/>
      <c r="I66" s="33" t="n"/>
      <c r="J66" s="29">
        <f>IF(OR($H66="",$I66=""),"",IFERROR($H66*$I66,""))</f>
        <v/>
      </c>
      <c r="K66" s="29">
        <f>IF(OR($J66="",$C66="",$G66=""),"",IF($G66="Cancelado",0,IF($C66="Entrada",$J66,IF($C66="Saída",-$J66,""))))</f>
        <v/>
      </c>
    </row>
    <row r="67">
      <c r="A67" s="32" t="n"/>
      <c r="B67" s="20">
        <f>IF($A67="","",IF(DAY($A67)&lt;=7,1,IF(DAY($A67)&lt;=14,2,IF(DAY($A67)&lt;=21,3,IF(DAY($A67)&lt;=28,4,5)))))</f>
        <v/>
      </c>
      <c r="C67" s="16" t="n"/>
      <c r="D67" s="16" t="n"/>
      <c r="E67" s="16" t="n"/>
      <c r="F67" s="16" t="n"/>
      <c r="G67" s="17" t="n"/>
      <c r="H67" s="18" t="n"/>
      <c r="I67" s="33" t="n"/>
      <c r="J67" s="30">
        <f>IF(OR($H67="",$I67=""),"",IFERROR($H67*$I67,""))</f>
        <v/>
      </c>
      <c r="K67" s="30">
        <f>IF(OR($J67="",$C67="",$G67=""),"",IF($G67="Cancelado",0,IF($C67="Entrada",$J67,IF($C67="Saída",-$J67,""))))</f>
        <v/>
      </c>
    </row>
    <row r="68">
      <c r="A68" s="32" t="n"/>
      <c r="B68" s="15">
        <f>IF($A68="","",IF(DAY($A68)&lt;=7,1,IF(DAY($A68)&lt;=14,2,IF(DAY($A68)&lt;=21,3,IF(DAY($A68)&lt;=28,4,5)))))</f>
        <v/>
      </c>
      <c r="C68" s="16" t="n"/>
      <c r="D68" s="16" t="n"/>
      <c r="E68" s="16" t="n"/>
      <c r="F68" s="16" t="n"/>
      <c r="G68" s="17" t="n"/>
      <c r="H68" s="18" t="n"/>
      <c r="I68" s="33" t="n"/>
      <c r="J68" s="29">
        <f>IF(OR($H68="",$I68=""),"",IFERROR($H68*$I68,""))</f>
        <v/>
      </c>
      <c r="K68" s="29">
        <f>IF(OR($J68="",$C68="",$G68=""),"",IF($G68="Cancelado",0,IF($C68="Entrada",$J68,IF($C68="Saída",-$J68,""))))</f>
        <v/>
      </c>
    </row>
    <row r="69">
      <c r="A69" s="32" t="n"/>
      <c r="B69" s="20">
        <f>IF($A69="","",IF(DAY($A69)&lt;=7,1,IF(DAY($A69)&lt;=14,2,IF(DAY($A69)&lt;=21,3,IF(DAY($A69)&lt;=28,4,5)))))</f>
        <v/>
      </c>
      <c r="C69" s="16" t="n"/>
      <c r="D69" s="16" t="n"/>
      <c r="E69" s="16" t="n"/>
      <c r="F69" s="16" t="n"/>
      <c r="G69" s="17" t="n"/>
      <c r="H69" s="18" t="n"/>
      <c r="I69" s="33" t="n"/>
      <c r="J69" s="30">
        <f>IF(OR($H69="",$I69=""),"",IFERROR($H69*$I69,""))</f>
        <v/>
      </c>
      <c r="K69" s="30">
        <f>IF(OR($J69="",$C69="",$G69=""),"",IF($G69="Cancelado",0,IF($C69="Entrada",$J69,IF($C69="Saída",-$J69,""))))</f>
        <v/>
      </c>
    </row>
    <row r="70">
      <c r="A70" s="32" t="n"/>
      <c r="B70" s="15">
        <f>IF($A70="","",IF(DAY($A70)&lt;=7,1,IF(DAY($A70)&lt;=14,2,IF(DAY($A70)&lt;=21,3,IF(DAY($A70)&lt;=28,4,5)))))</f>
        <v/>
      </c>
      <c r="C70" s="16" t="n"/>
      <c r="D70" s="16" t="n"/>
      <c r="E70" s="16" t="n"/>
      <c r="F70" s="16" t="n"/>
      <c r="G70" s="17" t="n"/>
      <c r="H70" s="18" t="n"/>
      <c r="I70" s="33" t="n"/>
      <c r="J70" s="29">
        <f>IF(OR($H70="",$I70=""),"",IFERROR($H70*$I70,""))</f>
        <v/>
      </c>
      <c r="K70" s="29">
        <f>IF(OR($J70="",$C70="",$G70=""),"",IF($G70="Cancelado",0,IF($C70="Entrada",$J70,IF($C70="Saída",-$J70,""))))</f>
        <v/>
      </c>
    </row>
    <row r="71">
      <c r="A71" s="32" t="n"/>
      <c r="B71" s="20">
        <f>IF($A71="","",IF(DAY($A71)&lt;=7,1,IF(DAY($A71)&lt;=14,2,IF(DAY($A71)&lt;=21,3,IF(DAY($A71)&lt;=28,4,5)))))</f>
        <v/>
      </c>
      <c r="C71" s="16" t="n"/>
      <c r="D71" s="16" t="n"/>
      <c r="E71" s="16" t="n"/>
      <c r="F71" s="16" t="n"/>
      <c r="G71" s="17" t="n"/>
      <c r="H71" s="18" t="n"/>
      <c r="I71" s="33" t="n"/>
      <c r="J71" s="30">
        <f>IF(OR($H71="",$I71=""),"",IFERROR($H71*$I71,""))</f>
        <v/>
      </c>
      <c r="K71" s="30">
        <f>IF(OR($J71="",$C71="",$G71=""),"",IF($G71="Cancelado",0,IF($C71="Entrada",$J71,IF($C71="Saída",-$J71,""))))</f>
        <v/>
      </c>
    </row>
    <row r="72">
      <c r="A72" s="32" t="n"/>
      <c r="B72" s="15">
        <f>IF($A72="","",IF(DAY($A72)&lt;=7,1,IF(DAY($A72)&lt;=14,2,IF(DAY($A72)&lt;=21,3,IF(DAY($A72)&lt;=28,4,5)))))</f>
        <v/>
      </c>
      <c r="C72" s="16" t="n"/>
      <c r="D72" s="16" t="n"/>
      <c r="E72" s="16" t="n"/>
      <c r="F72" s="16" t="n"/>
      <c r="G72" s="17" t="n"/>
      <c r="H72" s="18" t="n"/>
      <c r="I72" s="33" t="n"/>
      <c r="J72" s="29">
        <f>IF(OR($H72="",$I72=""),"",IFERROR($H72*$I72,""))</f>
        <v/>
      </c>
      <c r="K72" s="29">
        <f>IF(OR($J72="",$C72="",$G72=""),"",IF($G72="Cancelado",0,IF($C72="Entrada",$J72,IF($C72="Saída",-$J72,""))))</f>
        <v/>
      </c>
    </row>
    <row r="73">
      <c r="A73" s="32" t="n"/>
      <c r="B73" s="20">
        <f>IF($A73="","",IF(DAY($A73)&lt;=7,1,IF(DAY($A73)&lt;=14,2,IF(DAY($A73)&lt;=21,3,IF(DAY($A73)&lt;=28,4,5)))))</f>
        <v/>
      </c>
      <c r="C73" s="16" t="n"/>
      <c r="D73" s="16" t="n"/>
      <c r="E73" s="16" t="n"/>
      <c r="F73" s="16" t="n"/>
      <c r="G73" s="17" t="n"/>
      <c r="H73" s="18" t="n"/>
      <c r="I73" s="33" t="n"/>
      <c r="J73" s="30">
        <f>IF(OR($H73="",$I73=""),"",IFERROR($H73*$I73,""))</f>
        <v/>
      </c>
      <c r="K73" s="30">
        <f>IF(OR($J73="",$C73="",$G73=""),"",IF($G73="Cancelado",0,IF($C73="Entrada",$J73,IF($C73="Saída",-$J73,""))))</f>
        <v/>
      </c>
    </row>
    <row r="74">
      <c r="A74" s="32" t="n"/>
      <c r="B74" s="15">
        <f>IF($A74="","",IF(DAY($A74)&lt;=7,1,IF(DAY($A74)&lt;=14,2,IF(DAY($A74)&lt;=21,3,IF(DAY($A74)&lt;=28,4,5)))))</f>
        <v/>
      </c>
      <c r="C74" s="16" t="n"/>
      <c r="D74" s="16" t="n"/>
      <c r="E74" s="16" t="n"/>
      <c r="F74" s="16" t="n"/>
      <c r="G74" s="17" t="n"/>
      <c r="H74" s="18" t="n"/>
      <c r="I74" s="33" t="n"/>
      <c r="J74" s="29">
        <f>IF(OR($H74="",$I74=""),"",IFERROR($H74*$I74,""))</f>
        <v/>
      </c>
      <c r="K74" s="29">
        <f>IF(OR($J74="",$C74="",$G74=""),"",IF($G74="Cancelado",0,IF($C74="Entrada",$J74,IF($C74="Saída",-$J74,""))))</f>
        <v/>
      </c>
    </row>
    <row r="75">
      <c r="A75" s="32" t="n"/>
      <c r="B75" s="20">
        <f>IF($A75="","",IF(DAY($A75)&lt;=7,1,IF(DAY($A75)&lt;=14,2,IF(DAY($A75)&lt;=21,3,IF(DAY($A75)&lt;=28,4,5)))))</f>
        <v/>
      </c>
      <c r="C75" s="16" t="n"/>
      <c r="D75" s="16" t="n"/>
      <c r="E75" s="16" t="n"/>
      <c r="F75" s="16" t="n"/>
      <c r="G75" s="17" t="n"/>
      <c r="H75" s="18" t="n"/>
      <c r="I75" s="33" t="n"/>
      <c r="J75" s="30">
        <f>IF(OR($H75="",$I75=""),"",IFERROR($H75*$I75,""))</f>
        <v/>
      </c>
      <c r="K75" s="30">
        <f>IF(OR($J75="",$C75="",$G75=""),"",IF($G75="Cancelado",0,IF($C75="Entrada",$J75,IF($C75="Saída",-$J75,""))))</f>
        <v/>
      </c>
    </row>
    <row r="76">
      <c r="A76" s="32" t="n"/>
      <c r="B76" s="15">
        <f>IF($A76="","",IF(DAY($A76)&lt;=7,1,IF(DAY($A76)&lt;=14,2,IF(DAY($A76)&lt;=21,3,IF(DAY($A76)&lt;=28,4,5)))))</f>
        <v/>
      </c>
      <c r="C76" s="16" t="n"/>
      <c r="D76" s="16" t="n"/>
      <c r="E76" s="16" t="n"/>
      <c r="F76" s="16" t="n"/>
      <c r="G76" s="17" t="n"/>
      <c r="H76" s="18" t="n"/>
      <c r="I76" s="33" t="n"/>
      <c r="J76" s="29">
        <f>IF(OR($H76="",$I76=""),"",IFERROR($H76*$I76,""))</f>
        <v/>
      </c>
      <c r="K76" s="29">
        <f>IF(OR($J76="",$C76="",$G76=""),"",IF($G76="Cancelado",0,IF($C76="Entrada",$J76,IF($C76="Saída",-$J76,""))))</f>
        <v/>
      </c>
    </row>
    <row r="77">
      <c r="A77" s="32" t="n"/>
      <c r="B77" s="20">
        <f>IF($A77="","",IF(DAY($A77)&lt;=7,1,IF(DAY($A77)&lt;=14,2,IF(DAY($A77)&lt;=21,3,IF(DAY($A77)&lt;=28,4,5)))))</f>
        <v/>
      </c>
      <c r="C77" s="16" t="n"/>
      <c r="D77" s="16" t="n"/>
      <c r="E77" s="16" t="n"/>
      <c r="F77" s="16" t="n"/>
      <c r="G77" s="17" t="n"/>
      <c r="H77" s="18" t="n"/>
      <c r="I77" s="33" t="n"/>
      <c r="J77" s="30">
        <f>IF(OR($H77="",$I77=""),"",IFERROR($H77*$I77,""))</f>
        <v/>
      </c>
      <c r="K77" s="30">
        <f>IF(OR($J77="",$C77="",$G77=""),"",IF($G77="Cancelado",0,IF($C77="Entrada",$J77,IF($C77="Saída",-$J77,""))))</f>
        <v/>
      </c>
    </row>
    <row r="78">
      <c r="A78" s="32" t="n"/>
      <c r="B78" s="15">
        <f>IF($A78="","",IF(DAY($A78)&lt;=7,1,IF(DAY($A78)&lt;=14,2,IF(DAY($A78)&lt;=21,3,IF(DAY($A78)&lt;=28,4,5)))))</f>
        <v/>
      </c>
      <c r="C78" s="16" t="n"/>
      <c r="D78" s="16" t="n"/>
      <c r="E78" s="16" t="n"/>
      <c r="F78" s="16" t="n"/>
      <c r="G78" s="17" t="n"/>
      <c r="H78" s="18" t="n"/>
      <c r="I78" s="33" t="n"/>
      <c r="J78" s="29">
        <f>IF(OR($H78="",$I78=""),"",IFERROR($H78*$I78,""))</f>
        <v/>
      </c>
      <c r="K78" s="29">
        <f>IF(OR($J78="",$C78="",$G78=""),"",IF($G78="Cancelado",0,IF($C78="Entrada",$J78,IF($C78="Saída",-$J78,""))))</f>
        <v/>
      </c>
    </row>
    <row r="79">
      <c r="A79" s="32" t="n"/>
      <c r="B79" s="20">
        <f>IF($A79="","",IF(DAY($A79)&lt;=7,1,IF(DAY($A79)&lt;=14,2,IF(DAY($A79)&lt;=21,3,IF(DAY($A79)&lt;=28,4,5)))))</f>
        <v/>
      </c>
      <c r="C79" s="16" t="n"/>
      <c r="D79" s="16" t="n"/>
      <c r="E79" s="16" t="n"/>
      <c r="F79" s="16" t="n"/>
      <c r="G79" s="17" t="n"/>
      <c r="H79" s="18" t="n"/>
      <c r="I79" s="33" t="n"/>
      <c r="J79" s="30">
        <f>IF(OR($H79="",$I79=""),"",IFERROR($H79*$I79,""))</f>
        <v/>
      </c>
      <c r="K79" s="30">
        <f>IF(OR($J79="",$C79="",$G79=""),"",IF($G79="Cancelado",0,IF($C79="Entrada",$J79,IF($C79="Saída",-$J79,""))))</f>
        <v/>
      </c>
    </row>
    <row r="80">
      <c r="A80" s="32" t="n"/>
      <c r="B80" s="15">
        <f>IF($A80="","",IF(DAY($A80)&lt;=7,1,IF(DAY($A80)&lt;=14,2,IF(DAY($A80)&lt;=21,3,IF(DAY($A80)&lt;=28,4,5)))))</f>
        <v/>
      </c>
      <c r="C80" s="16" t="n"/>
      <c r="D80" s="16" t="n"/>
      <c r="E80" s="16" t="n"/>
      <c r="F80" s="16" t="n"/>
      <c r="G80" s="17" t="n"/>
      <c r="H80" s="18" t="n"/>
      <c r="I80" s="33" t="n"/>
      <c r="J80" s="29">
        <f>IF(OR($H80="",$I80=""),"",IFERROR($H80*$I80,""))</f>
        <v/>
      </c>
      <c r="K80" s="29">
        <f>IF(OR($J80="",$C80="",$G80=""),"",IF($G80="Cancelado",0,IF($C80="Entrada",$J80,IF($C80="Saída",-$J80,""))))</f>
        <v/>
      </c>
    </row>
    <row r="81">
      <c r="A81" s="32" t="n"/>
      <c r="B81" s="20">
        <f>IF($A81="","",IF(DAY($A81)&lt;=7,1,IF(DAY($A81)&lt;=14,2,IF(DAY($A81)&lt;=21,3,IF(DAY($A81)&lt;=28,4,5)))))</f>
        <v/>
      </c>
      <c r="C81" s="16" t="n"/>
      <c r="D81" s="16" t="n"/>
      <c r="E81" s="16" t="n"/>
      <c r="F81" s="16" t="n"/>
      <c r="G81" s="17" t="n"/>
      <c r="H81" s="18" t="n"/>
      <c r="I81" s="33" t="n"/>
      <c r="J81" s="30">
        <f>IF(OR($H81="",$I81=""),"",IFERROR($H81*$I81,""))</f>
        <v/>
      </c>
      <c r="K81" s="30">
        <f>IF(OR($J81="",$C81="",$G81=""),"",IF($G81="Cancelado",0,IF($C81="Entrada",$J81,IF($C81="Saída",-$J81,""))))</f>
        <v/>
      </c>
    </row>
    <row r="82">
      <c r="A82" s="32" t="n"/>
      <c r="B82" s="15">
        <f>IF($A82="","",IF(DAY($A82)&lt;=7,1,IF(DAY($A82)&lt;=14,2,IF(DAY($A82)&lt;=21,3,IF(DAY($A82)&lt;=28,4,5)))))</f>
        <v/>
      </c>
      <c r="C82" s="16" t="n"/>
      <c r="D82" s="16" t="n"/>
      <c r="E82" s="16" t="n"/>
      <c r="F82" s="16" t="n"/>
      <c r="G82" s="17" t="n"/>
      <c r="H82" s="18" t="n"/>
      <c r="I82" s="33" t="n"/>
      <c r="J82" s="29">
        <f>IF(OR($H82="",$I82=""),"",IFERROR($H82*$I82,""))</f>
        <v/>
      </c>
      <c r="K82" s="29">
        <f>IF(OR($J82="",$C82="",$G82=""),"",IF($G82="Cancelado",0,IF($C82="Entrada",$J82,IF($C82="Saída",-$J82,""))))</f>
        <v/>
      </c>
    </row>
    <row r="83">
      <c r="A83" s="32" t="n"/>
      <c r="B83" s="20">
        <f>IF($A83="","",IF(DAY($A83)&lt;=7,1,IF(DAY($A83)&lt;=14,2,IF(DAY($A83)&lt;=21,3,IF(DAY($A83)&lt;=28,4,5)))))</f>
        <v/>
      </c>
      <c r="C83" s="16" t="n"/>
      <c r="D83" s="16" t="n"/>
      <c r="E83" s="16" t="n"/>
      <c r="F83" s="16" t="n"/>
      <c r="G83" s="17" t="n"/>
      <c r="H83" s="18" t="n"/>
      <c r="I83" s="33" t="n"/>
      <c r="J83" s="30">
        <f>IF(OR($H83="",$I83=""),"",IFERROR($H83*$I83,""))</f>
        <v/>
      </c>
      <c r="K83" s="30">
        <f>IF(OR($J83="",$C83="",$G83=""),"",IF($G83="Cancelado",0,IF($C83="Entrada",$J83,IF($C83="Saída",-$J83,""))))</f>
        <v/>
      </c>
    </row>
    <row r="84">
      <c r="A84" s="32" t="n"/>
      <c r="B84" s="15">
        <f>IF($A84="","",IF(DAY($A84)&lt;=7,1,IF(DAY($A84)&lt;=14,2,IF(DAY($A84)&lt;=21,3,IF(DAY($A84)&lt;=28,4,5)))))</f>
        <v/>
      </c>
      <c r="C84" s="16" t="n"/>
      <c r="D84" s="16" t="n"/>
      <c r="E84" s="16" t="n"/>
      <c r="F84" s="16" t="n"/>
      <c r="G84" s="17" t="n"/>
      <c r="H84" s="18" t="n"/>
      <c r="I84" s="33" t="n"/>
      <c r="J84" s="29">
        <f>IF(OR($H84="",$I84=""),"",IFERROR($H84*$I84,""))</f>
        <v/>
      </c>
      <c r="K84" s="29">
        <f>IF(OR($J84="",$C84="",$G84=""),"",IF($G84="Cancelado",0,IF($C84="Entrada",$J84,IF($C84="Saída",-$J84,""))))</f>
        <v/>
      </c>
    </row>
    <row r="85">
      <c r="A85" s="32" t="n"/>
      <c r="B85" s="20">
        <f>IF($A85="","",IF(DAY($A85)&lt;=7,1,IF(DAY($A85)&lt;=14,2,IF(DAY($A85)&lt;=21,3,IF(DAY($A85)&lt;=28,4,5)))))</f>
        <v/>
      </c>
      <c r="C85" s="16" t="n"/>
      <c r="D85" s="16" t="n"/>
      <c r="E85" s="16" t="n"/>
      <c r="F85" s="16" t="n"/>
      <c r="G85" s="17" t="n"/>
      <c r="H85" s="18" t="n"/>
      <c r="I85" s="33" t="n"/>
      <c r="J85" s="30">
        <f>IF(OR($H85="",$I85=""),"",IFERROR($H85*$I85,""))</f>
        <v/>
      </c>
      <c r="K85" s="30">
        <f>IF(OR($J85="",$C85="",$G85=""),"",IF($G85="Cancelado",0,IF($C85="Entrada",$J85,IF($C85="Saída",-$J85,""))))</f>
        <v/>
      </c>
    </row>
    <row r="86">
      <c r="A86" s="32" t="n"/>
      <c r="B86" s="15">
        <f>IF($A86="","",IF(DAY($A86)&lt;=7,1,IF(DAY($A86)&lt;=14,2,IF(DAY($A86)&lt;=21,3,IF(DAY($A86)&lt;=28,4,5)))))</f>
        <v/>
      </c>
      <c r="C86" s="16" t="n"/>
      <c r="D86" s="16" t="n"/>
      <c r="E86" s="16" t="n"/>
      <c r="F86" s="16" t="n"/>
      <c r="G86" s="17" t="n"/>
      <c r="H86" s="18" t="n"/>
      <c r="I86" s="33" t="n"/>
      <c r="J86" s="29">
        <f>IF(OR($H86="",$I86=""),"",IFERROR($H86*$I86,""))</f>
        <v/>
      </c>
      <c r="K86" s="29">
        <f>IF(OR($J86="",$C86="",$G86=""),"",IF($G86="Cancelado",0,IF($C86="Entrada",$J86,IF($C86="Saída",-$J86,""))))</f>
        <v/>
      </c>
    </row>
    <row r="87">
      <c r="A87" s="32" t="n"/>
      <c r="B87" s="20">
        <f>IF($A87="","",IF(DAY($A87)&lt;=7,1,IF(DAY($A87)&lt;=14,2,IF(DAY($A87)&lt;=21,3,IF(DAY($A87)&lt;=28,4,5)))))</f>
        <v/>
      </c>
      <c r="C87" s="16" t="n"/>
      <c r="D87" s="16" t="n"/>
      <c r="E87" s="16" t="n"/>
      <c r="F87" s="16" t="n"/>
      <c r="G87" s="17" t="n"/>
      <c r="H87" s="18" t="n"/>
      <c r="I87" s="33" t="n"/>
      <c r="J87" s="30">
        <f>IF(OR($H87="",$I87=""),"",IFERROR($H87*$I87,""))</f>
        <v/>
      </c>
      <c r="K87" s="30">
        <f>IF(OR($J87="",$C87="",$G87=""),"",IF($G87="Cancelado",0,IF($C87="Entrada",$J87,IF($C87="Saída",-$J87,""))))</f>
        <v/>
      </c>
    </row>
    <row r="88">
      <c r="A88" s="32" t="n"/>
      <c r="B88" s="15">
        <f>IF($A88="","",IF(DAY($A88)&lt;=7,1,IF(DAY($A88)&lt;=14,2,IF(DAY($A88)&lt;=21,3,IF(DAY($A88)&lt;=28,4,5)))))</f>
        <v/>
      </c>
      <c r="C88" s="16" t="n"/>
      <c r="D88" s="16" t="n"/>
      <c r="E88" s="16" t="n"/>
      <c r="F88" s="16" t="n"/>
      <c r="G88" s="17" t="n"/>
      <c r="H88" s="18" t="n"/>
      <c r="I88" s="33" t="n"/>
      <c r="J88" s="29">
        <f>IF(OR($H88="",$I88=""),"",IFERROR($H88*$I88,""))</f>
        <v/>
      </c>
      <c r="K88" s="29">
        <f>IF(OR($J88="",$C88="",$G88=""),"",IF($G88="Cancelado",0,IF($C88="Entrada",$J88,IF($C88="Saída",-$J88,""))))</f>
        <v/>
      </c>
    </row>
    <row r="89">
      <c r="A89" s="32" t="n"/>
      <c r="B89" s="20">
        <f>IF($A89="","",IF(DAY($A89)&lt;=7,1,IF(DAY($A89)&lt;=14,2,IF(DAY($A89)&lt;=21,3,IF(DAY($A89)&lt;=28,4,5)))))</f>
        <v/>
      </c>
      <c r="C89" s="16" t="n"/>
      <c r="D89" s="16" t="n"/>
      <c r="E89" s="16" t="n"/>
      <c r="F89" s="16" t="n"/>
      <c r="G89" s="17" t="n"/>
      <c r="H89" s="18" t="n"/>
      <c r="I89" s="33" t="n"/>
      <c r="J89" s="30">
        <f>IF(OR($H89="",$I89=""),"",IFERROR($H89*$I89,""))</f>
        <v/>
      </c>
      <c r="K89" s="30">
        <f>IF(OR($J89="",$C89="",$G89=""),"",IF($G89="Cancelado",0,IF($C89="Entrada",$J89,IF($C89="Saída",-$J89,""))))</f>
        <v/>
      </c>
    </row>
    <row r="90">
      <c r="A90" s="32" t="n"/>
      <c r="B90" s="15">
        <f>IF($A90="","",IF(DAY($A90)&lt;=7,1,IF(DAY($A90)&lt;=14,2,IF(DAY($A90)&lt;=21,3,IF(DAY($A90)&lt;=28,4,5)))))</f>
        <v/>
      </c>
      <c r="C90" s="16" t="n"/>
      <c r="D90" s="16" t="n"/>
      <c r="E90" s="16" t="n"/>
      <c r="F90" s="16" t="n"/>
      <c r="G90" s="17" t="n"/>
      <c r="H90" s="18" t="n"/>
      <c r="I90" s="33" t="n"/>
      <c r="J90" s="29">
        <f>IF(OR($H90="",$I90=""),"",IFERROR($H90*$I90,""))</f>
        <v/>
      </c>
      <c r="K90" s="29">
        <f>IF(OR($J90="",$C90="",$G90=""),"",IF($G90="Cancelado",0,IF($C90="Entrada",$J90,IF($C90="Saída",-$J90,""))))</f>
        <v/>
      </c>
    </row>
    <row r="91">
      <c r="A91" s="32" t="n"/>
      <c r="B91" s="20">
        <f>IF($A91="","",IF(DAY($A91)&lt;=7,1,IF(DAY($A91)&lt;=14,2,IF(DAY($A91)&lt;=21,3,IF(DAY($A91)&lt;=28,4,5)))))</f>
        <v/>
      </c>
      <c r="C91" s="16" t="n"/>
      <c r="D91" s="16" t="n"/>
      <c r="E91" s="16" t="n"/>
      <c r="F91" s="16" t="n"/>
      <c r="G91" s="17" t="n"/>
      <c r="H91" s="18" t="n"/>
      <c r="I91" s="33" t="n"/>
      <c r="J91" s="30">
        <f>IF(OR($H91="",$I91=""),"",IFERROR($H91*$I91,""))</f>
        <v/>
      </c>
      <c r="K91" s="30">
        <f>IF(OR($J91="",$C91="",$G91=""),"",IF($G91="Cancelado",0,IF($C91="Entrada",$J91,IF($C91="Saída",-$J91,""))))</f>
        <v/>
      </c>
    </row>
    <row r="92">
      <c r="A92" s="32" t="n"/>
      <c r="B92" s="15">
        <f>IF($A92="","",IF(DAY($A92)&lt;=7,1,IF(DAY($A92)&lt;=14,2,IF(DAY($A92)&lt;=21,3,IF(DAY($A92)&lt;=28,4,5)))))</f>
        <v/>
      </c>
      <c r="C92" s="16" t="n"/>
      <c r="D92" s="16" t="n"/>
      <c r="E92" s="16" t="n"/>
      <c r="F92" s="16" t="n"/>
      <c r="G92" s="17" t="n"/>
      <c r="H92" s="18" t="n"/>
      <c r="I92" s="33" t="n"/>
      <c r="J92" s="29">
        <f>IF(OR($H92="",$I92=""),"",IFERROR($H92*$I92,""))</f>
        <v/>
      </c>
      <c r="K92" s="29">
        <f>IF(OR($J92="",$C92="",$G92=""),"",IF($G92="Cancelado",0,IF($C92="Entrada",$J92,IF($C92="Saída",-$J92,""))))</f>
        <v/>
      </c>
    </row>
    <row r="93">
      <c r="A93" s="32" t="n"/>
      <c r="B93" s="20">
        <f>IF($A93="","",IF(DAY($A93)&lt;=7,1,IF(DAY($A93)&lt;=14,2,IF(DAY($A93)&lt;=21,3,IF(DAY($A93)&lt;=28,4,5)))))</f>
        <v/>
      </c>
      <c r="C93" s="16" t="n"/>
      <c r="D93" s="16" t="n"/>
      <c r="E93" s="16" t="n"/>
      <c r="F93" s="16" t="n"/>
      <c r="G93" s="17" t="n"/>
      <c r="H93" s="18" t="n"/>
      <c r="I93" s="33" t="n"/>
      <c r="J93" s="30">
        <f>IF(OR($H93="",$I93=""),"",IFERROR($H93*$I93,""))</f>
        <v/>
      </c>
      <c r="K93" s="30">
        <f>IF(OR($J93="",$C93="",$G93=""),"",IF($G93="Cancelado",0,IF($C93="Entrada",$J93,IF($C93="Saída",-$J93,""))))</f>
        <v/>
      </c>
    </row>
    <row r="94">
      <c r="A94" s="32" t="n"/>
      <c r="B94" s="15">
        <f>IF($A94="","",IF(DAY($A94)&lt;=7,1,IF(DAY($A94)&lt;=14,2,IF(DAY($A94)&lt;=21,3,IF(DAY($A94)&lt;=28,4,5)))))</f>
        <v/>
      </c>
      <c r="C94" s="16" t="n"/>
      <c r="D94" s="16" t="n"/>
      <c r="E94" s="16" t="n"/>
      <c r="F94" s="16" t="n"/>
      <c r="G94" s="17" t="n"/>
      <c r="H94" s="18" t="n"/>
      <c r="I94" s="33" t="n"/>
      <c r="J94" s="29">
        <f>IF(OR($H94="",$I94=""),"",IFERROR($H94*$I94,""))</f>
        <v/>
      </c>
      <c r="K94" s="29">
        <f>IF(OR($J94="",$C94="",$G94=""),"",IF($G94="Cancelado",0,IF($C94="Entrada",$J94,IF($C94="Saída",-$J94,""))))</f>
        <v/>
      </c>
    </row>
    <row r="95">
      <c r="A95" s="32" t="n"/>
      <c r="B95" s="20">
        <f>IF($A95="","",IF(DAY($A95)&lt;=7,1,IF(DAY($A95)&lt;=14,2,IF(DAY($A95)&lt;=21,3,IF(DAY($A95)&lt;=28,4,5)))))</f>
        <v/>
      </c>
      <c r="C95" s="16" t="n"/>
      <c r="D95" s="16" t="n"/>
      <c r="E95" s="16" t="n"/>
      <c r="F95" s="16" t="n"/>
      <c r="G95" s="17" t="n"/>
      <c r="H95" s="18" t="n"/>
      <c r="I95" s="33" t="n"/>
      <c r="J95" s="30">
        <f>IF(OR($H95="",$I95=""),"",IFERROR($H95*$I95,""))</f>
        <v/>
      </c>
      <c r="K95" s="30">
        <f>IF(OR($J95="",$C95="",$G95=""),"",IF($G95="Cancelado",0,IF($C95="Entrada",$J95,IF($C95="Saída",-$J95,""))))</f>
        <v/>
      </c>
    </row>
    <row r="96">
      <c r="A96" s="32" t="n"/>
      <c r="B96" s="15">
        <f>IF($A96="","",IF(DAY($A96)&lt;=7,1,IF(DAY($A96)&lt;=14,2,IF(DAY($A96)&lt;=21,3,IF(DAY($A96)&lt;=28,4,5)))))</f>
        <v/>
      </c>
      <c r="C96" s="16" t="n"/>
      <c r="D96" s="16" t="n"/>
      <c r="E96" s="16" t="n"/>
      <c r="F96" s="16" t="n"/>
      <c r="G96" s="17" t="n"/>
      <c r="H96" s="18" t="n"/>
      <c r="I96" s="33" t="n"/>
      <c r="J96" s="29">
        <f>IF(OR($H96="",$I96=""),"",IFERROR($H96*$I96,""))</f>
        <v/>
      </c>
      <c r="K96" s="29">
        <f>IF(OR($J96="",$C96="",$G96=""),"",IF($G96="Cancelado",0,IF($C96="Entrada",$J96,IF($C96="Saída",-$J96,""))))</f>
        <v/>
      </c>
    </row>
    <row r="97">
      <c r="A97" s="32" t="n"/>
      <c r="B97" s="20">
        <f>IF($A97="","",IF(DAY($A97)&lt;=7,1,IF(DAY($A97)&lt;=14,2,IF(DAY($A97)&lt;=21,3,IF(DAY($A97)&lt;=28,4,5)))))</f>
        <v/>
      </c>
      <c r="C97" s="16" t="n"/>
      <c r="D97" s="16" t="n"/>
      <c r="E97" s="16" t="n"/>
      <c r="F97" s="16" t="n"/>
      <c r="G97" s="17" t="n"/>
      <c r="H97" s="18" t="n"/>
      <c r="I97" s="33" t="n"/>
      <c r="J97" s="30">
        <f>IF(OR($H97="",$I97=""),"",IFERROR($H97*$I97,""))</f>
        <v/>
      </c>
      <c r="K97" s="30">
        <f>IF(OR($J97="",$C97="",$G97=""),"",IF($G97="Cancelado",0,IF($C97="Entrada",$J97,IF($C97="Saída",-$J97,""))))</f>
        <v/>
      </c>
    </row>
    <row r="98">
      <c r="A98" s="32" t="n"/>
      <c r="B98" s="15">
        <f>IF($A98="","",IF(DAY($A98)&lt;=7,1,IF(DAY($A98)&lt;=14,2,IF(DAY($A98)&lt;=21,3,IF(DAY($A98)&lt;=28,4,5)))))</f>
        <v/>
      </c>
      <c r="C98" s="16" t="n"/>
      <c r="D98" s="16" t="n"/>
      <c r="E98" s="16" t="n"/>
      <c r="F98" s="16" t="n"/>
      <c r="G98" s="17" t="n"/>
      <c r="H98" s="18" t="n"/>
      <c r="I98" s="33" t="n"/>
      <c r="J98" s="29">
        <f>IF(OR($H98="",$I98=""),"",IFERROR($H98*$I98,""))</f>
        <v/>
      </c>
      <c r="K98" s="29">
        <f>IF(OR($J98="",$C98="",$G98=""),"",IF($G98="Cancelado",0,IF($C98="Entrada",$J98,IF($C98="Saída",-$J98,""))))</f>
        <v/>
      </c>
    </row>
    <row r="99">
      <c r="A99" s="32" t="n"/>
      <c r="B99" s="20">
        <f>IF($A99="","",IF(DAY($A99)&lt;=7,1,IF(DAY($A99)&lt;=14,2,IF(DAY($A99)&lt;=21,3,IF(DAY($A99)&lt;=28,4,5)))))</f>
        <v/>
      </c>
      <c r="C99" s="16" t="n"/>
      <c r="D99" s="16" t="n"/>
      <c r="E99" s="16" t="n"/>
      <c r="F99" s="16" t="n"/>
      <c r="G99" s="17" t="n"/>
      <c r="H99" s="18" t="n"/>
      <c r="I99" s="33" t="n"/>
      <c r="J99" s="30">
        <f>IF(OR($H99="",$I99=""),"",IFERROR($H99*$I99,""))</f>
        <v/>
      </c>
      <c r="K99" s="30">
        <f>IF(OR($J99="",$C99="",$G99=""),"",IF($G99="Cancelado",0,IF($C99="Entrada",$J99,IF($C99="Saída",-$J99,""))))</f>
        <v/>
      </c>
    </row>
    <row r="100">
      <c r="A100" s="32" t="n"/>
      <c r="B100" s="15">
        <f>IF($A100="","",IF(DAY($A100)&lt;=7,1,IF(DAY($A100)&lt;=14,2,IF(DAY($A100)&lt;=21,3,IF(DAY($A100)&lt;=28,4,5)))))</f>
        <v/>
      </c>
      <c r="C100" s="16" t="n"/>
      <c r="D100" s="16" t="n"/>
      <c r="E100" s="16" t="n"/>
      <c r="F100" s="16" t="n"/>
      <c r="G100" s="17" t="n"/>
      <c r="H100" s="18" t="n"/>
      <c r="I100" s="33" t="n"/>
      <c r="J100" s="29">
        <f>IF(OR($H100="",$I100=""),"",IFERROR($H100*$I100,""))</f>
        <v/>
      </c>
      <c r="K100" s="29">
        <f>IF(OR($J100="",$C100="",$G100=""),"",IF($G100="Cancelado",0,IF($C100="Entrada",$J100,IF($C100="Saída",-$J100,""))))</f>
        <v/>
      </c>
    </row>
    <row r="101">
      <c r="A101" s="32" t="n"/>
      <c r="B101" s="20">
        <f>IF($A101="","",IF(DAY($A101)&lt;=7,1,IF(DAY($A101)&lt;=14,2,IF(DAY($A101)&lt;=21,3,IF(DAY($A101)&lt;=28,4,5)))))</f>
        <v/>
      </c>
      <c r="C101" s="16" t="n"/>
      <c r="D101" s="16" t="n"/>
      <c r="E101" s="16" t="n"/>
      <c r="F101" s="16" t="n"/>
      <c r="G101" s="17" t="n"/>
      <c r="H101" s="18" t="n"/>
      <c r="I101" s="33" t="n"/>
      <c r="J101" s="30">
        <f>IF(OR($H101="",$I101=""),"",IFERROR($H101*$I101,""))</f>
        <v/>
      </c>
      <c r="K101" s="30">
        <f>IF(OR($J101="",$C101="",$G101=""),"",IF($G101="Cancelado",0,IF($C101="Entrada",$J101,IF($C101="Saída",-$J101,""))))</f>
        <v/>
      </c>
    </row>
    <row r="102">
      <c r="A102" s="32" t="n"/>
      <c r="B102" s="15">
        <f>IF($A102="","",IF(DAY($A102)&lt;=7,1,IF(DAY($A102)&lt;=14,2,IF(DAY($A102)&lt;=21,3,IF(DAY($A102)&lt;=28,4,5)))))</f>
        <v/>
      </c>
      <c r="C102" s="16" t="n"/>
      <c r="D102" s="16" t="n"/>
      <c r="E102" s="16" t="n"/>
      <c r="F102" s="16" t="n"/>
      <c r="G102" s="17" t="n"/>
      <c r="H102" s="18" t="n"/>
      <c r="I102" s="33" t="n"/>
      <c r="J102" s="29">
        <f>IF(OR($H102="",$I102=""),"",IFERROR($H102*$I102,""))</f>
        <v/>
      </c>
      <c r="K102" s="29">
        <f>IF(OR($J102="",$C102="",$G102=""),"",IF($G102="Cancelado",0,IF($C102="Entrada",$J102,IF($C102="Saída",-$J102,""))))</f>
        <v/>
      </c>
    </row>
    <row r="103">
      <c r="A103" s="32" t="n"/>
      <c r="B103" s="20">
        <f>IF($A103="","",IF(DAY($A103)&lt;=7,1,IF(DAY($A103)&lt;=14,2,IF(DAY($A103)&lt;=21,3,IF(DAY($A103)&lt;=28,4,5)))))</f>
        <v/>
      </c>
      <c r="C103" s="16" t="n"/>
      <c r="D103" s="16" t="n"/>
      <c r="E103" s="16" t="n"/>
      <c r="F103" s="16" t="n"/>
      <c r="G103" s="17" t="n"/>
      <c r="H103" s="18" t="n"/>
      <c r="I103" s="33" t="n"/>
      <c r="J103" s="30">
        <f>IF(OR($H103="",$I103=""),"",IFERROR($H103*$I103,""))</f>
        <v/>
      </c>
      <c r="K103" s="30">
        <f>IF(OR($J103="",$C103="",$G103=""),"",IF($G103="Cancelado",0,IF($C103="Entrada",$J103,IF($C103="Saída",-$J103,""))))</f>
        <v/>
      </c>
    </row>
    <row r="104">
      <c r="A104" s="32" t="n"/>
      <c r="B104" s="15">
        <f>IF($A104="","",IF(DAY($A104)&lt;=7,1,IF(DAY($A104)&lt;=14,2,IF(DAY($A104)&lt;=21,3,IF(DAY($A104)&lt;=28,4,5)))))</f>
        <v/>
      </c>
      <c r="C104" s="16" t="n"/>
      <c r="D104" s="16" t="n"/>
      <c r="E104" s="16" t="n"/>
      <c r="F104" s="16" t="n"/>
      <c r="G104" s="17" t="n"/>
      <c r="H104" s="18" t="n"/>
      <c r="I104" s="33" t="n"/>
      <c r="J104" s="29">
        <f>IF(OR($H104="",$I104=""),"",IFERROR($H104*$I104,""))</f>
        <v/>
      </c>
      <c r="K104" s="29">
        <f>IF(OR($J104="",$C104="",$G104=""),"",IF($G104="Cancelado",0,IF($C104="Entrada",$J104,IF($C104="Saída",-$J104,""))))</f>
        <v/>
      </c>
    </row>
    <row r="105">
      <c r="A105" s="32" t="n"/>
      <c r="B105" s="20">
        <f>IF($A105="","",IF(DAY($A105)&lt;=7,1,IF(DAY($A105)&lt;=14,2,IF(DAY($A105)&lt;=21,3,IF(DAY($A105)&lt;=28,4,5)))))</f>
        <v/>
      </c>
      <c r="C105" s="16" t="n"/>
      <c r="D105" s="16" t="n"/>
      <c r="E105" s="16" t="n"/>
      <c r="F105" s="16" t="n"/>
      <c r="G105" s="17" t="n"/>
      <c r="H105" s="18" t="n"/>
      <c r="I105" s="33" t="n"/>
      <c r="J105" s="30">
        <f>IF(OR($H105="",$I105=""),"",IFERROR($H105*$I105,""))</f>
        <v/>
      </c>
      <c r="K105" s="30">
        <f>IF(OR($J105="",$C105="",$G105=""),"",IF($G105="Cancelado",0,IF($C105="Entrada",$J105,IF($C105="Saída",-$J105,""))))</f>
        <v/>
      </c>
    </row>
    <row r="106">
      <c r="A106" s="32" t="n"/>
      <c r="B106" s="15">
        <f>IF($A106="","",IF(DAY($A106)&lt;=7,1,IF(DAY($A106)&lt;=14,2,IF(DAY($A106)&lt;=21,3,IF(DAY($A106)&lt;=28,4,5)))))</f>
        <v/>
      </c>
      <c r="C106" s="16" t="n"/>
      <c r="D106" s="16" t="n"/>
      <c r="E106" s="16" t="n"/>
      <c r="F106" s="16" t="n"/>
      <c r="G106" s="17" t="n"/>
      <c r="H106" s="18" t="n"/>
      <c r="I106" s="33" t="n"/>
      <c r="J106" s="29">
        <f>IF(OR($H106="",$I106=""),"",IFERROR($H106*$I106,""))</f>
        <v/>
      </c>
      <c r="K106" s="29">
        <f>IF(OR($J106="",$C106="",$G106=""),"",IF($G106="Cancelado",0,IF($C106="Entrada",$J106,IF($C106="Saída",-$J106,""))))</f>
        <v/>
      </c>
    </row>
    <row r="107">
      <c r="A107" s="32" t="n"/>
      <c r="B107" s="20">
        <f>IF($A107="","",IF(DAY($A107)&lt;=7,1,IF(DAY($A107)&lt;=14,2,IF(DAY($A107)&lt;=21,3,IF(DAY($A107)&lt;=28,4,5)))))</f>
        <v/>
      </c>
      <c r="C107" s="16" t="n"/>
      <c r="D107" s="16" t="n"/>
      <c r="E107" s="16" t="n"/>
      <c r="F107" s="16" t="n"/>
      <c r="G107" s="17" t="n"/>
      <c r="H107" s="18" t="n"/>
      <c r="I107" s="33" t="n"/>
      <c r="J107" s="30">
        <f>IF(OR($H107="",$I107=""),"",IFERROR($H107*$I107,""))</f>
        <v/>
      </c>
      <c r="K107" s="30">
        <f>IF(OR($J107="",$C107="",$G107=""),"",IF($G107="Cancelado",0,IF($C107="Entrada",$J107,IF($C107="Saída",-$J107,""))))</f>
        <v/>
      </c>
    </row>
    <row r="108">
      <c r="A108" s="32" t="n"/>
      <c r="B108" s="15">
        <f>IF($A108="","",IF(DAY($A108)&lt;=7,1,IF(DAY($A108)&lt;=14,2,IF(DAY($A108)&lt;=21,3,IF(DAY($A108)&lt;=28,4,5)))))</f>
        <v/>
      </c>
      <c r="C108" s="16" t="n"/>
      <c r="D108" s="16" t="n"/>
      <c r="E108" s="16" t="n"/>
      <c r="F108" s="16" t="n"/>
      <c r="G108" s="17" t="n"/>
      <c r="H108" s="18" t="n"/>
      <c r="I108" s="33" t="n"/>
      <c r="J108" s="29">
        <f>IF(OR($H108="",$I108=""),"",IFERROR($H108*$I108,""))</f>
        <v/>
      </c>
      <c r="K108" s="29">
        <f>IF(OR($J108="",$C108="",$G108=""),"",IF($G108="Cancelado",0,IF($C108="Entrada",$J108,IF($C108="Saída",-$J108,""))))</f>
        <v/>
      </c>
    </row>
    <row r="109">
      <c r="A109" s="32" t="n"/>
      <c r="B109" s="20">
        <f>IF($A109="","",IF(DAY($A109)&lt;=7,1,IF(DAY($A109)&lt;=14,2,IF(DAY($A109)&lt;=21,3,IF(DAY($A109)&lt;=28,4,5)))))</f>
        <v/>
      </c>
      <c r="C109" s="16" t="n"/>
      <c r="D109" s="16" t="n"/>
      <c r="E109" s="16" t="n"/>
      <c r="F109" s="16" t="n"/>
      <c r="G109" s="17" t="n"/>
      <c r="H109" s="18" t="n"/>
      <c r="I109" s="33" t="n"/>
      <c r="J109" s="30">
        <f>IF(OR($H109="",$I109=""),"",IFERROR($H109*$I109,""))</f>
        <v/>
      </c>
      <c r="K109" s="30">
        <f>IF(OR($J109="",$C109="",$G109=""),"",IF($G109="Cancelado",0,IF($C109="Entrada",$J109,IF($C109="Saída",-$J109,""))))</f>
        <v/>
      </c>
    </row>
    <row r="110">
      <c r="A110" s="32" t="n"/>
      <c r="B110" s="15">
        <f>IF($A110="","",IF(DAY($A110)&lt;=7,1,IF(DAY($A110)&lt;=14,2,IF(DAY($A110)&lt;=21,3,IF(DAY($A110)&lt;=28,4,5)))))</f>
        <v/>
      </c>
      <c r="C110" s="16" t="n"/>
      <c r="D110" s="16" t="n"/>
      <c r="E110" s="16" t="n"/>
      <c r="F110" s="16" t="n"/>
      <c r="G110" s="17" t="n"/>
      <c r="H110" s="18" t="n"/>
      <c r="I110" s="33" t="n"/>
      <c r="J110" s="29">
        <f>IF(OR($H110="",$I110=""),"",IFERROR($H110*$I110,""))</f>
        <v/>
      </c>
      <c r="K110" s="29">
        <f>IF(OR($J110="",$C110="",$G110=""),"",IF($G110="Cancelado",0,IF($C110="Entrada",$J110,IF($C110="Saída",-$J110,""))))</f>
        <v/>
      </c>
    </row>
    <row r="111">
      <c r="A111" s="32" t="n"/>
      <c r="B111" s="20">
        <f>IF($A111="","",IF(DAY($A111)&lt;=7,1,IF(DAY($A111)&lt;=14,2,IF(DAY($A111)&lt;=21,3,IF(DAY($A111)&lt;=28,4,5)))))</f>
        <v/>
      </c>
      <c r="C111" s="16" t="n"/>
      <c r="D111" s="16" t="n"/>
      <c r="E111" s="16" t="n"/>
      <c r="F111" s="16" t="n"/>
      <c r="G111" s="17" t="n"/>
      <c r="H111" s="18" t="n"/>
      <c r="I111" s="33" t="n"/>
      <c r="J111" s="30">
        <f>IF(OR($H111="",$I111=""),"",IFERROR($H111*$I111,""))</f>
        <v/>
      </c>
      <c r="K111" s="30">
        <f>IF(OR($J111="",$C111="",$G111=""),"",IF($G111="Cancelado",0,IF($C111="Entrada",$J111,IF($C111="Saída",-$J111,""))))</f>
        <v/>
      </c>
    </row>
    <row r="112">
      <c r="A112" s="32" t="n"/>
      <c r="B112" s="15">
        <f>IF($A112="","",IF(DAY($A112)&lt;=7,1,IF(DAY($A112)&lt;=14,2,IF(DAY($A112)&lt;=21,3,IF(DAY($A112)&lt;=28,4,5)))))</f>
        <v/>
      </c>
      <c r="C112" s="16" t="n"/>
      <c r="D112" s="16" t="n"/>
      <c r="E112" s="16" t="n"/>
      <c r="F112" s="16" t="n"/>
      <c r="G112" s="17" t="n"/>
      <c r="H112" s="18" t="n"/>
      <c r="I112" s="33" t="n"/>
      <c r="J112" s="29">
        <f>IF(OR($H112="",$I112=""),"",IFERROR($H112*$I112,""))</f>
        <v/>
      </c>
      <c r="K112" s="29">
        <f>IF(OR($J112="",$C112="",$G112=""),"",IF($G112="Cancelado",0,IF($C112="Entrada",$J112,IF($C112="Saída",-$J112,""))))</f>
        <v/>
      </c>
    </row>
    <row r="113">
      <c r="A113" s="32" t="n"/>
      <c r="B113" s="20">
        <f>IF($A113="","",IF(DAY($A113)&lt;=7,1,IF(DAY($A113)&lt;=14,2,IF(DAY($A113)&lt;=21,3,IF(DAY($A113)&lt;=28,4,5)))))</f>
        <v/>
      </c>
      <c r="C113" s="16" t="n"/>
      <c r="D113" s="16" t="n"/>
      <c r="E113" s="16" t="n"/>
      <c r="F113" s="16" t="n"/>
      <c r="G113" s="17" t="n"/>
      <c r="H113" s="18" t="n"/>
      <c r="I113" s="33" t="n"/>
      <c r="J113" s="30">
        <f>IF(OR($H113="",$I113=""),"",IFERROR($H113*$I113,""))</f>
        <v/>
      </c>
      <c r="K113" s="30">
        <f>IF(OR($J113="",$C113="",$G113=""),"",IF($G113="Cancelado",0,IF($C113="Entrada",$J113,IF($C113="Saída",-$J113,""))))</f>
        <v/>
      </c>
    </row>
    <row r="114">
      <c r="A114" s="32" t="n"/>
      <c r="B114" s="15">
        <f>IF($A114="","",IF(DAY($A114)&lt;=7,1,IF(DAY($A114)&lt;=14,2,IF(DAY($A114)&lt;=21,3,IF(DAY($A114)&lt;=28,4,5)))))</f>
        <v/>
      </c>
      <c r="C114" s="16" t="n"/>
      <c r="D114" s="16" t="n"/>
      <c r="E114" s="16" t="n"/>
      <c r="F114" s="16" t="n"/>
      <c r="G114" s="17" t="n"/>
      <c r="H114" s="18" t="n"/>
      <c r="I114" s="33" t="n"/>
      <c r="J114" s="29">
        <f>IF(OR($H114="",$I114=""),"",IFERROR($H114*$I114,""))</f>
        <v/>
      </c>
      <c r="K114" s="29">
        <f>IF(OR($J114="",$C114="",$G114=""),"",IF($G114="Cancelado",0,IF($C114="Entrada",$J114,IF($C114="Saída",-$J114,""))))</f>
        <v/>
      </c>
    </row>
    <row r="115">
      <c r="A115" s="32" t="n"/>
      <c r="B115" s="20">
        <f>IF($A115="","",IF(DAY($A115)&lt;=7,1,IF(DAY($A115)&lt;=14,2,IF(DAY($A115)&lt;=21,3,IF(DAY($A115)&lt;=28,4,5)))))</f>
        <v/>
      </c>
      <c r="C115" s="16" t="n"/>
      <c r="D115" s="16" t="n"/>
      <c r="E115" s="16" t="n"/>
      <c r="F115" s="16" t="n"/>
      <c r="G115" s="17" t="n"/>
      <c r="H115" s="18" t="n"/>
      <c r="I115" s="33" t="n"/>
      <c r="J115" s="30">
        <f>IF(OR($H115="",$I115=""),"",IFERROR($H115*$I115,""))</f>
        <v/>
      </c>
      <c r="K115" s="30">
        <f>IF(OR($J115="",$C115="",$G115=""),"",IF($G115="Cancelado",0,IF($C115="Entrada",$J115,IF($C115="Saída",-$J115,""))))</f>
        <v/>
      </c>
    </row>
    <row r="116">
      <c r="A116" s="32" t="n"/>
      <c r="B116" s="15">
        <f>IF($A116="","",IF(DAY($A116)&lt;=7,1,IF(DAY($A116)&lt;=14,2,IF(DAY($A116)&lt;=21,3,IF(DAY($A116)&lt;=28,4,5)))))</f>
        <v/>
      </c>
      <c r="C116" s="16" t="n"/>
      <c r="D116" s="16" t="n"/>
      <c r="E116" s="16" t="n"/>
      <c r="F116" s="16" t="n"/>
      <c r="G116" s="17" t="n"/>
      <c r="H116" s="18" t="n"/>
      <c r="I116" s="33" t="n"/>
      <c r="J116" s="29">
        <f>IF(OR($H116="",$I116=""),"",IFERROR($H116*$I116,""))</f>
        <v/>
      </c>
      <c r="K116" s="29">
        <f>IF(OR($J116="",$C116="",$G116=""),"",IF($G116="Cancelado",0,IF($C116="Entrada",$J116,IF($C116="Saída",-$J116,""))))</f>
        <v/>
      </c>
    </row>
    <row r="117">
      <c r="A117" s="32" t="n"/>
      <c r="B117" s="20">
        <f>IF($A117="","",IF(DAY($A117)&lt;=7,1,IF(DAY($A117)&lt;=14,2,IF(DAY($A117)&lt;=21,3,IF(DAY($A117)&lt;=28,4,5)))))</f>
        <v/>
      </c>
      <c r="C117" s="16" t="n"/>
      <c r="D117" s="16" t="n"/>
      <c r="E117" s="16" t="n"/>
      <c r="F117" s="16" t="n"/>
      <c r="G117" s="17" t="n"/>
      <c r="H117" s="18" t="n"/>
      <c r="I117" s="33" t="n"/>
      <c r="J117" s="30">
        <f>IF(OR($H117="",$I117=""),"",IFERROR($H117*$I117,""))</f>
        <v/>
      </c>
      <c r="K117" s="30">
        <f>IF(OR($J117="",$C117="",$G117=""),"",IF($G117="Cancelado",0,IF($C117="Entrada",$J117,IF($C117="Saída",-$J117,""))))</f>
        <v/>
      </c>
    </row>
    <row r="118">
      <c r="A118" s="32" t="n"/>
      <c r="B118" s="15">
        <f>IF($A118="","",IF(DAY($A118)&lt;=7,1,IF(DAY($A118)&lt;=14,2,IF(DAY($A118)&lt;=21,3,IF(DAY($A118)&lt;=28,4,5)))))</f>
        <v/>
      </c>
      <c r="C118" s="16" t="n"/>
      <c r="D118" s="16" t="n"/>
      <c r="E118" s="16" t="n"/>
      <c r="F118" s="16" t="n"/>
      <c r="G118" s="17" t="n"/>
      <c r="H118" s="18" t="n"/>
      <c r="I118" s="33" t="n"/>
      <c r="J118" s="29">
        <f>IF(OR($H118="",$I118=""),"",IFERROR($H118*$I118,""))</f>
        <v/>
      </c>
      <c r="K118" s="29">
        <f>IF(OR($J118="",$C118="",$G118=""),"",IF($G118="Cancelado",0,IF($C118="Entrada",$J118,IF($C118="Saída",-$J118,""))))</f>
        <v/>
      </c>
    </row>
    <row r="119">
      <c r="A119" s="32" t="n"/>
      <c r="B119" s="20">
        <f>IF($A119="","",IF(DAY($A119)&lt;=7,1,IF(DAY($A119)&lt;=14,2,IF(DAY($A119)&lt;=21,3,IF(DAY($A119)&lt;=28,4,5)))))</f>
        <v/>
      </c>
      <c r="C119" s="16" t="n"/>
      <c r="D119" s="16" t="n"/>
      <c r="E119" s="16" t="n"/>
      <c r="F119" s="16" t="n"/>
      <c r="G119" s="17" t="n"/>
      <c r="H119" s="18" t="n"/>
      <c r="I119" s="33" t="n"/>
      <c r="J119" s="30">
        <f>IF(OR($H119="",$I119=""),"",IFERROR($H119*$I119,""))</f>
        <v/>
      </c>
      <c r="K119" s="30">
        <f>IF(OR($J119="",$C119="",$G119=""),"",IF($G119="Cancelado",0,IF($C119="Entrada",$J119,IF($C119="Saída",-$J119,""))))</f>
        <v/>
      </c>
    </row>
    <row r="120">
      <c r="A120" s="32" t="n"/>
      <c r="B120" s="15">
        <f>IF($A120="","",IF(DAY($A120)&lt;=7,1,IF(DAY($A120)&lt;=14,2,IF(DAY($A120)&lt;=21,3,IF(DAY($A120)&lt;=28,4,5)))))</f>
        <v/>
      </c>
      <c r="C120" s="16" t="n"/>
      <c r="D120" s="16" t="n"/>
      <c r="E120" s="16" t="n"/>
      <c r="F120" s="16" t="n"/>
      <c r="G120" s="17" t="n"/>
      <c r="H120" s="18" t="n"/>
      <c r="I120" s="33" t="n"/>
      <c r="J120" s="29">
        <f>IF(OR($H120="",$I120=""),"",IFERROR($H120*$I120,""))</f>
        <v/>
      </c>
      <c r="K120" s="29">
        <f>IF(OR($J120="",$C120="",$G120=""),"",IF($G120="Cancelado",0,IF($C120="Entrada",$J120,IF($C120="Saída",-$J120,""))))</f>
        <v/>
      </c>
    </row>
    <row r="121">
      <c r="A121" s="32" t="n"/>
      <c r="B121" s="20">
        <f>IF($A121="","",IF(DAY($A121)&lt;=7,1,IF(DAY($A121)&lt;=14,2,IF(DAY($A121)&lt;=21,3,IF(DAY($A121)&lt;=28,4,5)))))</f>
        <v/>
      </c>
      <c r="C121" s="16" t="n"/>
      <c r="D121" s="16" t="n"/>
      <c r="E121" s="16" t="n"/>
      <c r="F121" s="16" t="n"/>
      <c r="G121" s="17" t="n"/>
      <c r="H121" s="18" t="n"/>
      <c r="I121" s="33" t="n"/>
      <c r="J121" s="30">
        <f>IF(OR($H121="",$I121=""),"",IFERROR($H121*$I121,""))</f>
        <v/>
      </c>
      <c r="K121" s="30">
        <f>IF(OR($J121="",$C121="",$G121=""),"",IF($G121="Cancelado",0,IF($C121="Entrada",$J121,IF($C121="Saída",-$J121,""))))</f>
        <v/>
      </c>
    </row>
    <row r="122">
      <c r="A122" s="32" t="n"/>
      <c r="B122" s="15">
        <f>IF($A122="","",IF(DAY($A122)&lt;=7,1,IF(DAY($A122)&lt;=14,2,IF(DAY($A122)&lt;=21,3,IF(DAY($A122)&lt;=28,4,5)))))</f>
        <v/>
      </c>
      <c r="C122" s="16" t="n"/>
      <c r="D122" s="16" t="n"/>
      <c r="E122" s="16" t="n"/>
      <c r="F122" s="16" t="n"/>
      <c r="G122" s="17" t="n"/>
      <c r="H122" s="18" t="n"/>
      <c r="I122" s="33" t="n"/>
      <c r="J122" s="29">
        <f>IF(OR($H122="",$I122=""),"",IFERROR($H122*$I122,""))</f>
        <v/>
      </c>
      <c r="K122" s="29">
        <f>IF(OR($J122="",$C122="",$G122=""),"",IF($G122="Cancelado",0,IF($C122="Entrada",$J122,IF($C122="Saída",-$J122,""))))</f>
        <v/>
      </c>
    </row>
    <row r="123">
      <c r="A123" s="32" t="n"/>
      <c r="B123" s="20">
        <f>IF($A123="","",IF(DAY($A123)&lt;=7,1,IF(DAY($A123)&lt;=14,2,IF(DAY($A123)&lt;=21,3,IF(DAY($A123)&lt;=28,4,5)))))</f>
        <v/>
      </c>
      <c r="C123" s="16" t="n"/>
      <c r="D123" s="16" t="n"/>
      <c r="E123" s="16" t="n"/>
      <c r="F123" s="16" t="n"/>
      <c r="G123" s="17" t="n"/>
      <c r="H123" s="18" t="n"/>
      <c r="I123" s="33" t="n"/>
      <c r="J123" s="30">
        <f>IF(OR($H123="",$I123=""),"",IFERROR($H123*$I123,""))</f>
        <v/>
      </c>
      <c r="K123" s="30">
        <f>IF(OR($J123="",$C123="",$G123=""),"",IF($G123="Cancelado",0,IF($C123="Entrada",$J123,IF($C123="Saída",-$J123,""))))</f>
        <v/>
      </c>
    </row>
    <row r="124">
      <c r="A124" s="32" t="n"/>
      <c r="B124" s="15">
        <f>IF($A124="","",IF(DAY($A124)&lt;=7,1,IF(DAY($A124)&lt;=14,2,IF(DAY($A124)&lt;=21,3,IF(DAY($A124)&lt;=28,4,5)))))</f>
        <v/>
      </c>
      <c r="C124" s="16" t="n"/>
      <c r="D124" s="16" t="n"/>
      <c r="E124" s="16" t="n"/>
      <c r="F124" s="16" t="n"/>
      <c r="G124" s="17" t="n"/>
      <c r="H124" s="18" t="n"/>
      <c r="I124" s="33" t="n"/>
      <c r="J124" s="29">
        <f>IF(OR($H124="",$I124=""),"",IFERROR($H124*$I124,""))</f>
        <v/>
      </c>
      <c r="K124" s="29">
        <f>IF(OR($J124="",$C124="",$G124=""),"",IF($G124="Cancelado",0,IF($C124="Entrada",$J124,IF($C124="Saída",-$J124,""))))</f>
        <v/>
      </c>
    </row>
    <row r="125">
      <c r="A125" s="32" t="n"/>
      <c r="B125" s="20">
        <f>IF($A125="","",IF(DAY($A125)&lt;=7,1,IF(DAY($A125)&lt;=14,2,IF(DAY($A125)&lt;=21,3,IF(DAY($A125)&lt;=28,4,5)))))</f>
        <v/>
      </c>
      <c r="C125" s="16" t="n"/>
      <c r="D125" s="16" t="n"/>
      <c r="E125" s="16" t="n"/>
      <c r="F125" s="16" t="n"/>
      <c r="G125" s="17" t="n"/>
      <c r="H125" s="18" t="n"/>
      <c r="I125" s="33" t="n"/>
      <c r="J125" s="30">
        <f>IF(OR($H125="",$I125=""),"",IFERROR($H125*$I125,""))</f>
        <v/>
      </c>
      <c r="K125" s="30">
        <f>IF(OR($J125="",$C125="",$G125=""),"",IF($G125="Cancelado",0,IF($C125="Entrada",$J125,IF($C125="Saída",-$J125,""))))</f>
        <v/>
      </c>
    </row>
  </sheetData>
  <autoFilter ref="A5:K125"/>
  <mergeCells count="1">
    <mergeCell ref="A1:K1"/>
  </mergeCells>
  <conditionalFormatting sqref="J6:J125">
    <cfRule type="expression" priority="1" dxfId="0">
      <formula>AND($J6&lt;&gt;"",$G6&lt;&gt;"Cancelado",$K$2&lt;&gt;"",$J6&gt;$K$2)</formula>
    </cfRule>
  </conditionalFormatting>
  <conditionalFormatting sqref="K6:K125">
    <cfRule type="expression" priority="2" dxfId="2">
      <formula>AND($A6&lt;&gt;"",$K6&lt;0)</formula>
    </cfRule>
  </conditionalFormatting>
  <dataValidations count="6">
    <dataValidation sqref="A6:A125" showDropDown="0" showInputMessage="1" showErrorMessage="1" allowBlank="0" errorTitle="Data fora do período" error="Informe uma data dentro do período aceito exibido acima." promptTitle="Data do lançamento" prompt="Use o formato DD/MM/AAAA." type="date" operator="between">
      <formula1>$H$3</formula1>
      <formula2>$J$3</formula2>
    </dataValidation>
    <dataValidation sqref="C6:C125" showDropDown="0" showInputMessage="0" showErrorMessage="1" allowBlank="0" errorTitle="Tipo inválido" error="Escolha Entrada ou Saída." type="list">
      <formula1>"Entrada,Saída"</formula1>
    </dataValidation>
    <dataValidation sqref="E6:E125" showDropDown="0" showInputMessage="0" showErrorMessage="1" allowBlank="0" errorTitle="Ministério inválido" error="Escolha uma opção da lista." type="list">
      <formula1>"Administração,Ação comunitária,Celebração,Comunhão,Formação,Juventude,Patrimônio"</formula1>
    </dataValidation>
    <dataValidation sqref="G6:G125" showDropDown="0" showInputMessage="0" showErrorMessage="1" allowBlank="0" errorTitle="Status inválido" error="Escolha Previsto, Realizado ou Cancelado." type="list">
      <formula1>"Previsto,Realizado,Cancelado"</formula1>
    </dataValidation>
    <dataValidation sqref="H6:H125" showDropDown="0" showInputMessage="0" showErrorMessage="1" allowBlank="0" errorTitle="Quantidade inválida" error="Informe uma quantidade inteira igual ou maior que um." type="whole" operator="greaterThanOrEqual">
      <formula1>1</formula1>
    </dataValidation>
    <dataValidation sqref="I6:I125" showDropDown="0" showInputMessage="0" showErrorMessage="1" allowBlank="0" errorTitle="Valor inválido" error="Informe um valor igual ou maior que zero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C8873A"/>
    <outlinePr summaryBelow="1" summaryRight="1"/>
    <pageSetUpPr fitToPage="1"/>
  </sheetPr>
  <dimension ref="A1:D10"/>
  <sheetViews>
    <sheetView showGridLines="0" zoomScale="90" workbookViewId="0">
      <selection activeCell="A1" sqref="A1"/>
    </sheetView>
  </sheetViews>
  <sheetFormatPr baseColWidth="8" defaultRowHeight="15"/>
  <cols>
    <col width="43" customWidth="1" min="1" max="1"/>
    <col width="21" customWidth="1" min="2" max="2"/>
    <col width="14" customWidth="1" min="3" max="3"/>
    <col width="14" customWidth="1" min="4" max="4"/>
  </cols>
  <sheetData>
    <row r="1" ht="28" customHeight="1">
      <c r="A1" s="1" t="inlineStr">
        <is>
          <t>Premissas editáveis do fluxo de caixa</t>
        </is>
      </c>
      <c r="B1" s="24" t="n"/>
      <c r="C1" s="24" t="n"/>
      <c r="D1" s="25" t="n"/>
    </row>
    <row r="2">
      <c r="A2" s="2" t="inlineStr">
        <is>
          <t>Parâmetros editáveis</t>
        </is>
      </c>
    </row>
    <row r="3" ht="23" customHeight="1">
      <c r="A3" s="2" t="inlineStr">
        <is>
          <t>Mês de referência</t>
        </is>
      </c>
      <c r="B3" s="34" t="n">
        <v>46266</v>
      </c>
    </row>
    <row r="4" ht="23" customHeight="1">
      <c r="A4" s="2" t="inlineStr">
        <is>
          <t>Saldo inicial do mês</t>
        </is>
      </c>
      <c r="B4" s="35" t="n">
        <v>2500</v>
      </c>
    </row>
    <row r="5" ht="23" customHeight="1">
      <c r="A5" s="2" t="inlineStr">
        <is>
          <t>Saldo mínimo desejado</t>
        </is>
      </c>
      <c r="B5" s="35" t="n">
        <v>1000</v>
      </c>
    </row>
    <row r="6" ht="23" customHeight="1">
      <c r="A6" s="2" t="inlineStr">
        <is>
          <t>Limite de conferência por lançamento</t>
        </is>
      </c>
      <c r="B6" s="35" t="n">
        <v>3000</v>
      </c>
    </row>
    <row r="7" ht="23" customHeight="1">
      <c r="A7" s="2" t="inlineStr">
        <is>
          <t>Data inicial aceita</t>
        </is>
      </c>
      <c r="B7" s="34" t="n">
        <v>45292</v>
      </c>
    </row>
    <row r="8" ht="23" customHeight="1">
      <c r="A8" s="2" t="inlineStr">
        <is>
          <t>Data final aceita</t>
        </is>
      </c>
      <c r="B8" s="34" t="n">
        <v>47118</v>
      </c>
    </row>
    <row r="9"/>
    <row r="10">
      <c r="A10" s="23" t="inlineStr">
        <is>
          <t>Os alertas indicam apenas a necessidade de conferência humana.</t>
        </is>
      </c>
    </row>
  </sheetData>
  <mergeCells count="1">
    <mergeCell ref="A1:D1"/>
  </mergeCells>
  <conditionalFormatting sqref="B7:B8">
    <cfRule type="expression" priority="1" dxfId="0">
      <formula>AND($B$7&lt;&gt;"",$B$8&lt;&gt;"",$B$7&gt;$B$8)</formula>
    </cfRule>
  </conditionalFormatting>
  <dataValidations count="3">
    <dataValidation sqref="B3" showDropDown="0" showInputMessage="1" showErrorMessage="1" allowBlank="0" errorTitle="Mês inválido" error="Informe o primeiro dia do mês no formato DD/MM/AAAA." promptTitle="Mês de referência" prompt="Use o primeiro dia do mês que será analisado." type="custom">
      <formula1>OR(B3="",AND(ISNUMBER(B3),DAY(B3)=1))</formula1>
    </dataValidation>
    <dataValidation sqref="B5:B6" showDropDown="0" showInputMessage="0" showErrorMessage="1" allowBlank="0" errorTitle="Valor inválido" error="Informe um valor igual ou maior que zero." type="decimal" operator="greaterThanOrEqual">
      <formula1>0</formula1>
    </dataValidation>
    <dataValidation sqref="B7:B8" showDropDown="0" showInputMessage="0" showErrorMessage="1" allowBlank="0" errorTitle="Período inválido" error="A data inicial deve ser anterior ou igual à data final." type="custom">
      <formula1>OR($B$7="",$B$8="",AND(ISNUMBER($B$7),ISNUMBER($B$8),$B$7&lt;=$B$8))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com dados fictícios</dc:creator>
  <dc:title xmlns:dc="http://purl.org/dc/elements/1.1/">Fluxo de caixa mensal da igreja</dc:title>
  <dc:subject xmlns:dc="http://purl.org/dc/elements/1.1/">Projeção semanal de entradas, saídas e saldo</dc:subject>
  <dcterms:created xmlns:dcterms="http://purl.org/dc/terms/" xmlns:xsi="http://www.w3.org/2001/XMLSchema-instance" xsi:type="dcterms:W3CDTF">2026-09-10T21:03:57Z</dcterms:created>
  <dcterms:modified xmlns:dcterms="http://purl.org/dc/terms/" xmlns:xsi="http://www.w3.org/2001/XMLSchema-instance" xsi:type="dcterms:W3CDTF">2026-09-10T21:03:57+00:00Z</dcterms:modified>
</cp:coreProperties>
</file>