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Movimentaçõe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'Movimentações'!$A$4:$M$104</definedName>
    <definedName name="_xlnm._FilterDatabase" localSheetId="2" hidden="1">'Premissas'!$A$4:$C$9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&quot;R$&quot; #,##0.00;[Red]-&quot;R$&quot; #,##0.00"/>
    <numFmt numFmtId="165" formatCode="dd/mm/yyyy"/>
    <numFmt numFmtId="166" formatCode="0.0%"/>
    <numFmt numFmtId="167" formatCode="mmm/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67773"/>
      <sz val="9"/>
    </font>
    <font>
      <name val="Calibri"/>
      <b val="1"/>
      <color rgb="00FFFFFF"/>
      <sz val="10"/>
    </font>
    <font>
      <name val="Calibri"/>
      <b val="1"/>
      <color rgb="00243C3A"/>
      <sz val="10"/>
    </font>
    <font>
      <name val="Calibri"/>
      <color rgb="00243C3A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167" fontId="5" fillId="5" borderId="1" applyAlignment="1" pivotButton="0" quotePrefix="0" xfId="0">
      <alignment horizontal="center" vertical="center"/>
    </xf>
    <xf numFmtId="167" fontId="5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243C3A"/>
        <sz val="10"/>
      </font>
      <fill>
        <patternFill patternType="solid">
          <fgColor rgb="00DDEDE7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i val="1"/>
        <color rgb="00667773"/>
        <sz val="10"/>
      </font>
      <fill>
        <patternFill patternType="solid">
          <fgColor rgb="00E5EB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Movimentação por mês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'Resumo'!B17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'Resumo'!$A$18:$A$29</f>
            </numRef>
          </cat>
          <val>
            <numRef>
              <f>'Resumo'!$B$18:$B$29</f>
            </numRef>
          </val>
        </ser>
        <ser>
          <idx val="1"/>
          <order val="1"/>
          <tx>
            <strRef>
              <f>'Resumo'!C17</f>
            </strRef>
          </tx>
          <spPr>
            <a:solidFill xmlns:a="http://schemas.openxmlformats.org/drawingml/2006/main">
              <a:srgbClr val="B84A3A"/>
            </a:solidFill>
            <a:ln xmlns:a="http://schemas.openxmlformats.org/drawingml/2006/main">
              <a:solidFill>
                <a:srgbClr val="B84A3A"/>
              </a:solidFill>
              <a:prstDash val="solid"/>
            </a:ln>
          </spPr>
          <cat>
            <numRef>
              <f>'Resumo'!$A$18:$A$29</f>
            </numRef>
          </cat>
          <val>
            <numRef>
              <f>'Resumo'!$C$18:$C$29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R$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16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3A"/>
    <outlinePr summaryBelow="1" summaryRight="1"/>
    <pageSetUpPr/>
  </sheetPr>
  <dimension ref="A1:H2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27" customWidth="1" min="4" max="4"/>
    <col width="18" customWidth="1" min="5" max="5"/>
    <col width="15" customWidth="1" min="6" max="6"/>
    <col width="15" customWidth="1" min="7" max="7"/>
    <col width="15" customWidth="1" min="8" max="8"/>
  </cols>
  <sheetData>
    <row r="1" ht="28" customHeight="1">
      <c r="A1" s="1" t="inlineStr">
        <is>
          <t>Controle do fundo de construção da igreja</t>
        </is>
      </c>
    </row>
    <row r="2" ht="30" customHeight="1">
      <c r="A2" s="2" t="inlineStr">
        <is>
          <t>Indicadores calculados a partir dos lançamentos e das premissas editáveis. Todos os exemplos são fictícios e os alertas exigem conferência interna.</t>
        </is>
      </c>
    </row>
    <row r="3"/>
    <row r="4">
      <c r="A4" s="3" t="inlineStr">
        <is>
          <t>Indicador financeiro</t>
        </is>
      </c>
      <c r="B4" s="3" t="inlineStr">
        <is>
          <t>Valor</t>
        </is>
      </c>
      <c r="D4" s="3" t="inlineStr">
        <is>
          <t>Conferência dos registros</t>
        </is>
      </c>
      <c r="E4" s="3" t="inlineStr">
        <is>
          <t>Resultado</t>
        </is>
      </c>
    </row>
    <row r="5">
      <c r="A5" s="4" t="inlineStr">
        <is>
          <t>Saldo inicial</t>
        </is>
      </c>
      <c r="B5" s="5">
        <f>IFERROR('Premissas'!$B$5,0)</f>
        <v/>
      </c>
      <c r="D5" s="4" t="inlineStr">
        <is>
          <t>Lançamentos preenchidos</t>
        </is>
      </c>
      <c r="E5" s="6">
        <f>COUNT('Movimentações'!$A$5:$A$104)</f>
        <v/>
      </c>
    </row>
    <row r="6">
      <c r="A6" s="7" t="inlineStr">
        <is>
          <t>Entradas realizadas</t>
        </is>
      </c>
      <c r="B6" s="8">
        <f>IFERROR(SUMIFS('Movimentações'!$H$5:$H$104,'Movimentações'!$B$5:$B$104,"Entrada",'Movimentações'!$I$5:$I$104,"Realizado",'Movimentações'!$A$5:$A$104,"&gt;="&amp;'Premissas'!$B$7,'Movimentações'!$A$5:$A$104,"&lt;="&amp;'Premissas'!$B$8),0)</f>
        <v/>
      </c>
      <c r="D6" s="7" t="inlineStr">
        <is>
          <t>Realizados</t>
        </is>
      </c>
      <c r="E6" s="9">
        <f>COUNTIF('Movimentações'!$I$5:$I$104,"Realizado")</f>
        <v/>
      </c>
    </row>
    <row r="7">
      <c r="A7" s="4" t="inlineStr">
        <is>
          <t>Saídas realizadas</t>
        </is>
      </c>
      <c r="B7" s="5">
        <f>IFERROR(SUMIFS('Movimentações'!$H$5:$H$104,'Movimentações'!$B$5:$B$104,"Saída",'Movimentações'!$I$5:$I$104,"Realizado",'Movimentações'!$A$5:$A$104,"&gt;="&amp;'Premissas'!$B$7,'Movimentações'!$A$5:$A$104,"&lt;="&amp;'Premissas'!$B$8),0)</f>
        <v/>
      </c>
      <c r="D7" s="4" t="inlineStr">
        <is>
          <t>Previstos</t>
        </is>
      </c>
      <c r="E7" s="6">
        <f>COUNTIF('Movimentações'!$I$5:$I$104,"Previsto")</f>
        <v/>
      </c>
    </row>
    <row r="8">
      <c r="A8" s="7" t="inlineStr">
        <is>
          <t>Saldo realizado</t>
        </is>
      </c>
      <c r="B8" s="8">
        <f>IFERROR(B5+B6-B7,0)</f>
        <v/>
      </c>
      <c r="D8" s="7" t="inlineStr">
        <is>
          <t>Cancelados</t>
        </is>
      </c>
      <c r="E8" s="9">
        <f>COUNTIF('Movimentações'!$I$5:$I$104,"Cancelado")</f>
        <v/>
      </c>
    </row>
    <row r="9">
      <c r="A9" s="4" t="inlineStr">
        <is>
          <t>Entradas previstas</t>
        </is>
      </c>
      <c r="B9" s="5">
        <f>IFERROR(SUMIFS('Movimentações'!$H$5:$H$104,'Movimentações'!$B$5:$B$104,"Entrada",'Movimentações'!$I$5:$I$104,"Previsto",'Movimentações'!$A$5:$A$104,"&gt;="&amp;'Premissas'!$B$7,'Movimentações'!$A$5:$A$104,"&lt;="&amp;'Premissas'!$B$8),0)</f>
        <v/>
      </c>
      <c r="D9" s="4" t="inlineStr">
        <is>
          <t>Alertas de limite</t>
        </is>
      </c>
      <c r="E9" s="6">
        <f>COUNTIF('Movimentações'!$M$5:$M$104,"Conferir limite de saída")</f>
        <v/>
      </c>
    </row>
    <row r="10">
      <c r="A10" s="7" t="inlineStr">
        <is>
          <t>Saídas previstas</t>
        </is>
      </c>
      <c r="B10" s="8">
        <f>IFERROR(SUMIFS('Movimentações'!$H$5:$H$104,'Movimentações'!$B$5:$B$104,"Saída",'Movimentações'!$I$5:$I$104,"Previsto",'Movimentações'!$A$5:$A$104,"&gt;="&amp;'Premissas'!$B$7,'Movimentações'!$A$5:$A$104,"&lt;="&amp;'Premissas'!$B$8),0)</f>
        <v/>
      </c>
      <c r="D10" s="7" t="inlineStr">
        <is>
          <t>Dados incompletos</t>
        </is>
      </c>
      <c r="E10" s="9">
        <f>COUNTIF('Movimentações'!$M$5:$M$104,"Completar dados")</f>
        <v/>
      </c>
    </row>
    <row r="11">
      <c r="A11" s="4" t="inlineStr">
        <is>
          <t>Saldo projetado</t>
        </is>
      </c>
      <c r="B11" s="5">
        <f>IFERROR(B8+B9-B10,0)</f>
        <v/>
      </c>
      <c r="D11" s="4" t="inlineStr">
        <is>
          <t>Última data lançada</t>
        </is>
      </c>
      <c r="E11" s="24">
        <f>IF(COUNT('Movimentações'!$A$5:$A$104)=0,"",MAX('Movimentações'!$A$5:INDEX('Movimentações'!$A:$A,104)))</f>
        <v/>
      </c>
    </row>
    <row r="12">
      <c r="A12" s="7" t="inlineStr">
        <is>
          <t>Meta de arrecadação</t>
        </is>
      </c>
      <c r="B12" s="8">
        <f>IFERROR('Premissas'!$B$9,0)</f>
        <v/>
      </c>
      <c r="D12" s="7" t="inlineStr">
        <is>
          <t>Início do período</t>
        </is>
      </c>
      <c r="E12" s="25">
        <f>'Premissas'!$B$7</f>
        <v/>
      </c>
    </row>
    <row r="13">
      <c r="A13" s="4" t="inlineStr">
        <is>
          <t>Percentual da meta recebido</t>
        </is>
      </c>
      <c r="B13" s="26">
        <f>IFERROR(B6/B12,"")</f>
        <v/>
      </c>
      <c r="D13" s="4" t="inlineStr">
        <is>
          <t>Fim do período</t>
        </is>
      </c>
      <c r="E13" s="24">
        <f>'Premissas'!$B$8</f>
        <v/>
      </c>
    </row>
    <row r="14">
      <c r="A14" s="7" t="inlineStr">
        <is>
          <t>Valor restante até a meta</t>
        </is>
      </c>
      <c r="B14" s="8">
        <f>IFERROR(MAX(B12-B6,0),"")</f>
        <v/>
      </c>
    </row>
    <row r="15"/>
    <row r="16"/>
    <row r="17">
      <c r="A17" s="13" t="inlineStr">
        <is>
          <t>Mês</t>
        </is>
      </c>
      <c r="B17" s="13" t="inlineStr">
        <is>
          <t>Entradas realizadas</t>
        </is>
      </c>
      <c r="C17" s="13" t="inlineStr">
        <is>
          <t>Saídas realizadas</t>
        </is>
      </c>
    </row>
    <row r="18">
      <c r="A18" s="14">
        <f>DATE(YEAR('Premissas'!$B$7),MONTH('Premissas'!$B$7)+0,1)</f>
        <v/>
      </c>
      <c r="B18" s="8">
        <f>IFERROR(SUMIFS('Movimentações'!$H$5:$H$104,'Movimentações'!$B$5:$B$104,"Entrada",'Movimentações'!$I$5:$I$104,"Realizado",'Movimentações'!$A$5:$A$104,"&gt;="&amp;$A18,'Movimentações'!$A$5:$A$104,"&lt;"&amp;DATE(YEAR($A18),MONTH($A18)+1,1)),0)</f>
        <v/>
      </c>
      <c r="C18" s="8">
        <f>IFERROR(SUMIFS('Movimentações'!$H$5:$H$104,'Movimentações'!$B$5:$B$104,"Saída",'Movimentações'!$I$5:$I$104,"Realizado",'Movimentações'!$A$5:$A$104,"&gt;="&amp;$A18,'Movimentações'!$A$5:$A$104,"&lt;"&amp;DATE(YEAR($A18),MONTH($A18)+1,1)),0)</f>
        <v/>
      </c>
    </row>
    <row r="19">
      <c r="A19" s="15">
        <f>DATE(YEAR('Premissas'!$B$7),MONTH('Premissas'!$B$7)+1,1)</f>
        <v/>
      </c>
      <c r="B19" s="5">
        <f>IFERROR(SUMIFS('Movimentações'!$H$5:$H$104,'Movimentações'!$B$5:$B$104,"Entrada",'Movimentações'!$I$5:$I$104,"Realizado",'Movimentações'!$A$5:$A$104,"&gt;="&amp;$A19,'Movimentações'!$A$5:$A$104,"&lt;"&amp;DATE(YEAR($A19),MONTH($A19)+1,1)),0)</f>
        <v/>
      </c>
      <c r="C19" s="5">
        <f>IFERROR(SUMIFS('Movimentações'!$H$5:$H$104,'Movimentações'!$B$5:$B$104,"Saída",'Movimentações'!$I$5:$I$104,"Realizado",'Movimentações'!$A$5:$A$104,"&gt;="&amp;$A19,'Movimentações'!$A$5:$A$104,"&lt;"&amp;DATE(YEAR($A19),MONTH($A19)+1,1)),0)</f>
        <v/>
      </c>
    </row>
    <row r="20">
      <c r="A20" s="14">
        <f>DATE(YEAR('Premissas'!$B$7),MONTH('Premissas'!$B$7)+2,1)</f>
        <v/>
      </c>
      <c r="B20" s="8">
        <f>IFERROR(SUMIFS('Movimentações'!$H$5:$H$104,'Movimentações'!$B$5:$B$104,"Entrada",'Movimentações'!$I$5:$I$104,"Realizado",'Movimentações'!$A$5:$A$104,"&gt;="&amp;$A20,'Movimentações'!$A$5:$A$104,"&lt;"&amp;DATE(YEAR($A20),MONTH($A20)+1,1)),0)</f>
        <v/>
      </c>
      <c r="C20" s="8">
        <f>IFERROR(SUMIFS('Movimentações'!$H$5:$H$104,'Movimentações'!$B$5:$B$104,"Saída",'Movimentações'!$I$5:$I$104,"Realizado",'Movimentações'!$A$5:$A$104,"&gt;="&amp;$A20,'Movimentações'!$A$5:$A$104,"&lt;"&amp;DATE(YEAR($A20),MONTH($A20)+1,1)),0)</f>
        <v/>
      </c>
    </row>
    <row r="21">
      <c r="A21" s="15">
        <f>DATE(YEAR('Premissas'!$B$7),MONTH('Premissas'!$B$7)+3,1)</f>
        <v/>
      </c>
      <c r="B21" s="5">
        <f>IFERROR(SUMIFS('Movimentações'!$H$5:$H$104,'Movimentações'!$B$5:$B$104,"Entrada",'Movimentações'!$I$5:$I$104,"Realizado",'Movimentações'!$A$5:$A$104,"&gt;="&amp;$A21,'Movimentações'!$A$5:$A$104,"&lt;"&amp;DATE(YEAR($A21),MONTH($A21)+1,1)),0)</f>
        <v/>
      </c>
      <c r="C21" s="5">
        <f>IFERROR(SUMIFS('Movimentações'!$H$5:$H$104,'Movimentações'!$B$5:$B$104,"Saída",'Movimentações'!$I$5:$I$104,"Realizado",'Movimentações'!$A$5:$A$104,"&gt;="&amp;$A21,'Movimentações'!$A$5:$A$104,"&lt;"&amp;DATE(YEAR($A21),MONTH($A21)+1,1)),0)</f>
        <v/>
      </c>
    </row>
    <row r="22">
      <c r="A22" s="14">
        <f>DATE(YEAR('Premissas'!$B$7),MONTH('Premissas'!$B$7)+4,1)</f>
        <v/>
      </c>
      <c r="B22" s="8">
        <f>IFERROR(SUMIFS('Movimentações'!$H$5:$H$104,'Movimentações'!$B$5:$B$104,"Entrada",'Movimentações'!$I$5:$I$104,"Realizado",'Movimentações'!$A$5:$A$104,"&gt;="&amp;$A22,'Movimentações'!$A$5:$A$104,"&lt;"&amp;DATE(YEAR($A22),MONTH($A22)+1,1)),0)</f>
        <v/>
      </c>
      <c r="C22" s="8">
        <f>IFERROR(SUMIFS('Movimentações'!$H$5:$H$104,'Movimentações'!$B$5:$B$104,"Saída",'Movimentações'!$I$5:$I$104,"Realizado",'Movimentações'!$A$5:$A$104,"&gt;="&amp;$A22,'Movimentações'!$A$5:$A$104,"&lt;"&amp;DATE(YEAR($A22),MONTH($A22)+1,1)),0)</f>
        <v/>
      </c>
    </row>
    <row r="23">
      <c r="A23" s="15">
        <f>DATE(YEAR('Premissas'!$B$7),MONTH('Premissas'!$B$7)+5,1)</f>
        <v/>
      </c>
      <c r="B23" s="5">
        <f>IFERROR(SUMIFS('Movimentações'!$H$5:$H$104,'Movimentações'!$B$5:$B$104,"Entrada",'Movimentações'!$I$5:$I$104,"Realizado",'Movimentações'!$A$5:$A$104,"&gt;="&amp;$A23,'Movimentações'!$A$5:$A$104,"&lt;"&amp;DATE(YEAR($A23),MONTH($A23)+1,1)),0)</f>
        <v/>
      </c>
      <c r="C23" s="5">
        <f>IFERROR(SUMIFS('Movimentações'!$H$5:$H$104,'Movimentações'!$B$5:$B$104,"Saída",'Movimentações'!$I$5:$I$104,"Realizado",'Movimentações'!$A$5:$A$104,"&gt;="&amp;$A23,'Movimentações'!$A$5:$A$104,"&lt;"&amp;DATE(YEAR($A23),MONTH($A23)+1,1)),0)</f>
        <v/>
      </c>
    </row>
    <row r="24">
      <c r="A24" s="14">
        <f>DATE(YEAR('Premissas'!$B$7),MONTH('Premissas'!$B$7)+6,1)</f>
        <v/>
      </c>
      <c r="B24" s="8">
        <f>IFERROR(SUMIFS('Movimentações'!$H$5:$H$104,'Movimentações'!$B$5:$B$104,"Entrada",'Movimentações'!$I$5:$I$104,"Realizado",'Movimentações'!$A$5:$A$104,"&gt;="&amp;$A24,'Movimentações'!$A$5:$A$104,"&lt;"&amp;DATE(YEAR($A24),MONTH($A24)+1,1)),0)</f>
        <v/>
      </c>
      <c r="C24" s="8">
        <f>IFERROR(SUMIFS('Movimentações'!$H$5:$H$104,'Movimentações'!$B$5:$B$104,"Saída",'Movimentações'!$I$5:$I$104,"Realizado",'Movimentações'!$A$5:$A$104,"&gt;="&amp;$A24,'Movimentações'!$A$5:$A$104,"&lt;"&amp;DATE(YEAR($A24),MONTH($A24)+1,1)),0)</f>
        <v/>
      </c>
    </row>
    <row r="25">
      <c r="A25" s="15">
        <f>DATE(YEAR('Premissas'!$B$7),MONTH('Premissas'!$B$7)+7,1)</f>
        <v/>
      </c>
      <c r="B25" s="5">
        <f>IFERROR(SUMIFS('Movimentações'!$H$5:$H$104,'Movimentações'!$B$5:$B$104,"Entrada",'Movimentações'!$I$5:$I$104,"Realizado",'Movimentações'!$A$5:$A$104,"&gt;="&amp;$A25,'Movimentações'!$A$5:$A$104,"&lt;"&amp;DATE(YEAR($A25),MONTH($A25)+1,1)),0)</f>
        <v/>
      </c>
      <c r="C25" s="5">
        <f>IFERROR(SUMIFS('Movimentações'!$H$5:$H$104,'Movimentações'!$B$5:$B$104,"Saída",'Movimentações'!$I$5:$I$104,"Realizado",'Movimentações'!$A$5:$A$104,"&gt;="&amp;$A25,'Movimentações'!$A$5:$A$104,"&lt;"&amp;DATE(YEAR($A25),MONTH($A25)+1,1)),0)</f>
        <v/>
      </c>
    </row>
    <row r="26">
      <c r="A26" s="14">
        <f>DATE(YEAR('Premissas'!$B$7),MONTH('Premissas'!$B$7)+8,1)</f>
        <v/>
      </c>
      <c r="B26" s="8">
        <f>IFERROR(SUMIFS('Movimentações'!$H$5:$H$104,'Movimentações'!$B$5:$B$104,"Entrada",'Movimentações'!$I$5:$I$104,"Realizado",'Movimentações'!$A$5:$A$104,"&gt;="&amp;$A26,'Movimentações'!$A$5:$A$104,"&lt;"&amp;DATE(YEAR($A26),MONTH($A26)+1,1)),0)</f>
        <v/>
      </c>
      <c r="C26" s="8">
        <f>IFERROR(SUMIFS('Movimentações'!$H$5:$H$104,'Movimentações'!$B$5:$B$104,"Saída",'Movimentações'!$I$5:$I$104,"Realizado",'Movimentações'!$A$5:$A$104,"&gt;="&amp;$A26,'Movimentações'!$A$5:$A$104,"&lt;"&amp;DATE(YEAR($A26),MONTH($A26)+1,1)),0)</f>
        <v/>
      </c>
    </row>
    <row r="27">
      <c r="A27" s="15">
        <f>DATE(YEAR('Premissas'!$B$7),MONTH('Premissas'!$B$7)+9,1)</f>
        <v/>
      </c>
      <c r="B27" s="5">
        <f>IFERROR(SUMIFS('Movimentações'!$H$5:$H$104,'Movimentações'!$B$5:$B$104,"Entrada",'Movimentações'!$I$5:$I$104,"Realizado",'Movimentações'!$A$5:$A$104,"&gt;="&amp;$A27,'Movimentações'!$A$5:$A$104,"&lt;"&amp;DATE(YEAR($A27),MONTH($A27)+1,1)),0)</f>
        <v/>
      </c>
      <c r="C27" s="5">
        <f>IFERROR(SUMIFS('Movimentações'!$H$5:$H$104,'Movimentações'!$B$5:$B$104,"Saída",'Movimentações'!$I$5:$I$104,"Realizado",'Movimentações'!$A$5:$A$104,"&gt;="&amp;$A27,'Movimentações'!$A$5:$A$104,"&lt;"&amp;DATE(YEAR($A27),MONTH($A27)+1,1)),0)</f>
        <v/>
      </c>
    </row>
    <row r="28">
      <c r="A28" s="14">
        <f>DATE(YEAR('Premissas'!$B$7),MONTH('Premissas'!$B$7)+10,1)</f>
        <v/>
      </c>
      <c r="B28" s="8">
        <f>IFERROR(SUMIFS('Movimentações'!$H$5:$H$104,'Movimentações'!$B$5:$B$104,"Entrada",'Movimentações'!$I$5:$I$104,"Realizado",'Movimentações'!$A$5:$A$104,"&gt;="&amp;$A28,'Movimentações'!$A$5:$A$104,"&lt;"&amp;DATE(YEAR($A28),MONTH($A28)+1,1)),0)</f>
        <v/>
      </c>
      <c r="C28" s="8">
        <f>IFERROR(SUMIFS('Movimentações'!$H$5:$H$104,'Movimentações'!$B$5:$B$104,"Saída",'Movimentações'!$I$5:$I$104,"Realizado",'Movimentações'!$A$5:$A$104,"&gt;="&amp;$A28,'Movimentações'!$A$5:$A$104,"&lt;"&amp;DATE(YEAR($A28),MONTH($A28)+1,1)),0)</f>
        <v/>
      </c>
    </row>
    <row r="29">
      <c r="A29" s="15">
        <f>DATE(YEAR('Premissas'!$B$7),MONTH('Premissas'!$B$7)+11,1)</f>
        <v/>
      </c>
      <c r="B29" s="5">
        <f>IFERROR(SUMIFS('Movimentações'!$H$5:$H$104,'Movimentações'!$B$5:$B$104,"Entrada",'Movimentações'!$I$5:$I$104,"Realizado",'Movimentações'!$A$5:$A$104,"&gt;="&amp;$A29,'Movimentações'!$A$5:$A$104,"&lt;"&amp;DATE(YEAR($A29),MONTH($A29)+1,1)),0)</f>
        <v/>
      </c>
      <c r="C29" s="5">
        <f>IFERROR(SUMIFS('Movimentações'!$H$5:$H$104,'Movimentações'!$B$5:$B$104,"Saída",'Movimentações'!$I$5:$I$104,"Realizado",'Movimentações'!$A$5:$A$104,"&gt;="&amp;$A29,'Movimentações'!$A$5:$A$104,"&lt;"&amp;DATE(YEAR($A29),MONTH($A29)+1,1)),0)</f>
        <v/>
      </c>
    </row>
  </sheetData>
  <mergeCells count="1">
    <mergeCell ref="A1:H1"/>
  </mergeCells>
  <conditionalFormatting sqref="B5:B14">
    <cfRule type="expression" priority="1" dxfId="0">
      <formula>AND(ISNUMBER(B5),B5&lt;0)</formula>
    </cfRule>
  </conditionalFormatting>
  <conditionalFormatting sqref="B8:B11">
    <cfRule type="expression" priority="2" dxfId="1">
      <formula>AND(ISNUMBER(B8),B8&gt;=0)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8873A"/>
    <outlinePr summaryBelow="1" summaryRight="1"/>
    <pageSetUpPr/>
  </sheetPr>
  <dimension ref="A1:T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7" customWidth="1" min="3" max="3"/>
    <col width="22" customWidth="1" min="4" max="4"/>
    <col width="28" customWidth="1" min="5" max="5"/>
    <col width="24" customWidth="1" min="6" max="6"/>
    <col width="25" customWidth="1" min="7" max="7"/>
    <col width="16" customWidth="1" min="8" max="8"/>
    <col width="14" customWidth="1" min="9" max="9"/>
    <col width="18" customWidth="1" min="10" max="10"/>
    <col width="18" customWidth="1" min="11" max="11"/>
    <col width="18" customWidth="1" min="12" max="12"/>
    <col width="28" customWidth="1" min="13" max="13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</cols>
  <sheetData>
    <row r="1" ht="28" customHeight="1">
      <c r="A1" s="1" t="inlineStr">
        <is>
          <t>Movimentações do fundo de construção</t>
        </is>
      </c>
    </row>
    <row r="2" ht="30" customHeight="1">
      <c r="A2" s="2" t="inlineStr">
        <is>
          <t>Registre os lançamentos em ordem de data. Células amarelas são editáveis; saldos e alertas são calculados e devem ser conferidos internamente.</t>
        </is>
      </c>
    </row>
    <row r="3"/>
    <row r="4" ht="34" customHeight="1">
      <c r="A4" s="16" t="inlineStr">
        <is>
          <t>Data</t>
        </is>
      </c>
      <c r="B4" s="16" t="inlineStr">
        <is>
          <t>Tipo</t>
        </is>
      </c>
      <c r="C4" s="16" t="inlineStr">
        <is>
          <t>Descrição</t>
        </is>
      </c>
      <c r="D4" s="16" t="inlineStr">
        <is>
          <t>Categoria</t>
        </is>
      </c>
      <c r="E4" s="16" t="inlineStr">
        <is>
          <t>Evento ou patrimônio</t>
        </is>
      </c>
      <c r="F4" s="16" t="inlineStr">
        <is>
          <t>Responsável interno</t>
        </is>
      </c>
      <c r="G4" s="16" t="inlineStr">
        <is>
          <t>Ministério</t>
        </is>
      </c>
      <c r="H4" s="16" t="inlineStr">
        <is>
          <t>Valor</t>
        </is>
      </c>
      <c r="I4" s="16" t="inlineStr">
        <is>
          <t>Status</t>
        </is>
      </c>
      <c r="J4" s="16" t="inlineStr">
        <is>
          <t>Impacto realizado</t>
        </is>
      </c>
      <c r="K4" s="16" t="inlineStr">
        <is>
          <t>Impacto projetado</t>
        </is>
      </c>
      <c r="L4" s="16" t="inlineStr">
        <is>
          <t>Saldo realizado</t>
        </is>
      </c>
      <c r="M4" s="16" t="inlineStr">
        <is>
          <t>Alerta para conferência</t>
        </is>
      </c>
    </row>
    <row r="5" ht="32" customHeight="1">
      <c r="A5" s="27" t="n">
        <v>46037</v>
      </c>
      <c r="B5" s="18" t="inlineStr">
        <is>
          <t>Entrada</t>
        </is>
      </c>
      <c r="C5" s="19" t="inlineStr">
        <is>
          <t>Contribuições fictícias da etapa inicial</t>
        </is>
      </c>
      <c r="D5" s="18" t="inlineStr">
        <is>
          <t>Oferta destinada</t>
        </is>
      </c>
      <c r="E5" s="19" t="inlineStr">
        <is>
          <t>Fundo Fictício Horizonte</t>
        </is>
      </c>
      <c r="F5" s="19" t="inlineStr">
        <is>
          <t>Equipe Fictícia Alfa</t>
        </is>
      </c>
      <c r="G5" s="18" t="inlineStr">
        <is>
          <t>Administração Modelo</t>
        </is>
      </c>
      <c r="H5" s="20" t="n">
        <v>45000</v>
      </c>
      <c r="I5" s="18" t="inlineStr">
        <is>
          <t>Realizado</t>
        </is>
      </c>
      <c r="J5" s="5">
        <f>IF(OR($A5="",$B5="",$H5="",$I5&lt;&gt;"Realizado"),"",IFERROR(IF($B5="Entrada",$H5,-$H5),""))</f>
        <v/>
      </c>
      <c r="K5" s="5">
        <f>IF(OR($A5="",$B5="",$H5="",$I5="",$I5="Cancelado"),"",IFERROR(IF($B5="Entrada",$H5,-$H5),""))</f>
        <v/>
      </c>
      <c r="L5" s="5">
        <f>IF(OR($A5="",$B5="",$H5="",$I5=""),"",IFERROR('Premissas'!$B$5+SUM($J$5:J5),""))</f>
        <v/>
      </c>
      <c r="M5" s="21">
        <f>IF(COUNTA($A5:$I5)=0,"",IF(OR($A5="",$B5="",$C5="",$D5="",$F5="",$G5="",$H5="",$I5=""),"Completar dados",IF($I5="Cancelado","Cancelado — sem impacto",IF(AND($B5="Saída",$H5&gt;'Premissas'!$B$6),"Conferir limite de saída","OK"))))</f>
        <v/>
      </c>
      <c r="P5">
        <f>'Premissas'!E5</f>
        <v/>
      </c>
      <c r="Q5">
        <f>IFERROR(IF('Premissas'!F5="","",'Premissas'!F5),"")</f>
        <v/>
      </c>
      <c r="R5">
        <f>IFERROR(IF('Premissas'!G5="","",'Premissas'!G5),"")</f>
        <v/>
      </c>
      <c r="S5">
        <f>IFERROR(IF('Premissas'!H5="","",'Premissas'!H5),"")</f>
        <v/>
      </c>
      <c r="T5">
        <f>'Premissas'!$B$7</f>
        <v/>
      </c>
    </row>
    <row r="6" ht="32" customHeight="1">
      <c r="A6" s="27" t="n">
        <v>46050</v>
      </c>
      <c r="B6" s="18" t="inlineStr">
        <is>
          <t>Saída</t>
        </is>
      </c>
      <c r="C6" s="19" t="inlineStr">
        <is>
          <t>Estudo preliminar de exemplo</t>
        </is>
      </c>
      <c r="D6" s="18" t="inlineStr">
        <is>
          <t>Projeto preliminar</t>
        </is>
      </c>
      <c r="E6" s="19" t="inlineStr">
        <is>
          <t>Projeto Fictício Aurora</t>
        </is>
      </c>
      <c r="F6" s="19" t="inlineStr">
        <is>
          <t>Comissão Modelo Cedro</t>
        </is>
      </c>
      <c r="G6" s="18" t="inlineStr">
        <is>
          <t>Construção Fictícia</t>
        </is>
      </c>
      <c r="H6" s="20" t="n">
        <v>8000</v>
      </c>
      <c r="I6" s="18" t="inlineStr">
        <is>
          <t>Realizado</t>
        </is>
      </c>
      <c r="J6" s="8">
        <f>IF(OR($A6="",$B6="",$H6="",$I6&lt;&gt;"Realizado"),"",IFERROR(IF($B6="Entrada",$H6,-$H6),""))</f>
        <v/>
      </c>
      <c r="K6" s="8">
        <f>IF(OR($A6="",$B6="",$H6="",$I6="",$I6="Cancelado"),"",IFERROR(IF($B6="Entrada",$H6,-$H6),""))</f>
        <v/>
      </c>
      <c r="L6" s="8">
        <f>IF(OR($A6="",$B6="",$H6="",$I6=""),"",IFERROR('Premissas'!$B$5+SUM($J$5:J6),""))</f>
        <v/>
      </c>
      <c r="M6" s="22">
        <f>IF(COUNTA($A6:$I6)=0,"",IF(OR($A6="",$B6="",$C6="",$D6="",$F6="",$G6="",$H6="",$I6=""),"Completar dados",IF($I6="Cancelado","Cancelado — sem impacto",IF(AND($B6="Saída",$H6&gt;'Premissas'!$B$6),"Conferir limite de saída","OK"))))</f>
        <v/>
      </c>
      <c r="P6">
        <f>'Premissas'!E6</f>
        <v/>
      </c>
      <c r="Q6">
        <f>IFERROR(IF('Premissas'!F6="","",'Premissas'!F6),"")</f>
        <v/>
      </c>
      <c r="R6">
        <f>IFERROR(IF('Premissas'!G6="","",'Premissas'!G6),"")</f>
        <v/>
      </c>
      <c r="S6">
        <f>IFERROR(IF('Premissas'!H6="","",'Premissas'!H6),"")</f>
        <v/>
      </c>
      <c r="T6">
        <f>'Premissas'!$B$8</f>
        <v/>
      </c>
    </row>
    <row r="7" ht="32" customHeight="1">
      <c r="A7" s="27" t="n">
        <v>46071</v>
      </c>
      <c r="B7" s="18" t="inlineStr">
        <is>
          <t>Entrada</t>
        </is>
      </c>
      <c r="C7" s="19" t="inlineStr">
        <is>
          <t>Resultado fictício da campanha Pedra Clara</t>
        </is>
      </c>
      <c r="D7" s="18" t="inlineStr">
        <is>
          <t>Campanha fictícia</t>
        </is>
      </c>
      <c r="E7" s="19" t="inlineStr">
        <is>
          <t>Campanha Fictícia Pedra Clara</t>
        </is>
      </c>
      <c r="F7" s="19" t="inlineStr">
        <is>
          <t>Núcleo Exemplo Âmbar</t>
        </is>
      </c>
      <c r="G7" s="18" t="inlineStr">
        <is>
          <t>Comunicação Exemplo</t>
        </is>
      </c>
      <c r="H7" s="20" t="n">
        <v>30000</v>
      </c>
      <c r="I7" s="18" t="inlineStr">
        <is>
          <t>Realizado</t>
        </is>
      </c>
      <c r="J7" s="5">
        <f>IF(OR($A7="",$B7="",$H7="",$I7&lt;&gt;"Realizado"),"",IFERROR(IF($B7="Entrada",$H7,-$H7),""))</f>
        <v/>
      </c>
      <c r="K7" s="5">
        <f>IF(OR($A7="",$B7="",$H7="",$I7="",$I7="Cancelado"),"",IFERROR(IF($B7="Entrada",$H7,-$H7),""))</f>
        <v/>
      </c>
      <c r="L7" s="5">
        <f>IF(OR($A7="",$B7="",$H7="",$I7=""),"",IFERROR('Premissas'!$B$5+SUM($J$5:J7),""))</f>
        <v/>
      </c>
      <c r="M7" s="21">
        <f>IF(COUNTA($A7:$I7)=0,"",IF(OR($A7="",$B7="",$C7="",$D7="",$F7="",$G7="",$H7="",$I7=""),"Completar dados",IF($I7="Cancelado","Cancelado — sem impacto",IF(AND($B7="Saída",$H7&gt;'Premissas'!$B$6),"Conferir limite de saída","OK"))))</f>
        <v/>
      </c>
      <c r="Q7">
        <f>IFERROR(IF('Premissas'!F7="","",'Premissas'!F7),"")</f>
        <v/>
      </c>
      <c r="R7">
        <f>IFERROR(IF('Premissas'!G7="","",'Premissas'!G7),"")</f>
        <v/>
      </c>
      <c r="S7">
        <f>IFERROR(IF('Premissas'!H7="","",'Premissas'!H7),"")</f>
        <v/>
      </c>
    </row>
    <row r="8" ht="32" customHeight="1">
      <c r="A8" s="27" t="n">
        <v>46091</v>
      </c>
      <c r="B8" s="18" t="inlineStr">
        <is>
          <t>Saída</t>
        </is>
      </c>
      <c r="C8" s="19" t="inlineStr">
        <is>
          <t>Materiais demonstrativos da fundação</t>
        </is>
      </c>
      <c r="D8" s="18" t="inlineStr">
        <is>
          <t>Material de obra</t>
        </is>
      </c>
      <c r="E8" s="19" t="inlineStr">
        <is>
          <t>Patrimônio Modelo Cedro</t>
        </is>
      </c>
      <c r="F8" s="19" t="inlineStr">
        <is>
          <t>Equipe Fictícia Beta</t>
        </is>
      </c>
      <c r="G8" s="18" t="inlineStr">
        <is>
          <t>Construção Fictícia</t>
        </is>
      </c>
      <c r="H8" s="20" t="n">
        <v>18000</v>
      </c>
      <c r="I8" s="18" t="inlineStr">
        <is>
          <t>Realizado</t>
        </is>
      </c>
      <c r="J8" s="8">
        <f>IF(OR($A8="",$B8="",$H8="",$I8&lt;&gt;"Realizado"),"",IFERROR(IF($B8="Entrada",$H8,-$H8),""))</f>
        <v/>
      </c>
      <c r="K8" s="8">
        <f>IF(OR($A8="",$B8="",$H8="",$I8="",$I8="Cancelado"),"",IFERROR(IF($B8="Entrada",$H8,-$H8),""))</f>
        <v/>
      </c>
      <c r="L8" s="8">
        <f>IF(OR($A8="",$B8="",$H8="",$I8=""),"",IFERROR('Premissas'!$B$5+SUM($J$5:J8),""))</f>
        <v/>
      </c>
      <c r="M8" s="22">
        <f>IF(COUNTA($A8:$I8)=0,"",IF(OR($A8="",$B8="",$C8="",$D8="",$F8="",$G8="",$H8="",$I8=""),"Completar dados",IF($I8="Cancelado","Cancelado — sem impacto",IF(AND($B8="Saída",$H8&gt;'Premissas'!$B$6),"Conferir limite de saída","OK"))))</f>
        <v/>
      </c>
      <c r="Q8">
        <f>IFERROR(IF('Premissas'!F8="","",'Premissas'!F8),"")</f>
        <v/>
      </c>
      <c r="R8">
        <f>IFERROR(IF('Premissas'!G8="","",'Premissas'!G8),"")</f>
        <v/>
      </c>
      <c r="S8">
        <f>IFERROR(IF('Premissas'!H8="","",'Premissas'!H8),"")</f>
        <v/>
      </c>
    </row>
    <row r="9" ht="32" customHeight="1">
      <c r="A9" s="27" t="n">
        <v>46124</v>
      </c>
      <c r="B9" s="18" t="inlineStr">
        <is>
          <t>Entrada</t>
        </is>
      </c>
      <c r="C9" s="19" t="inlineStr">
        <is>
          <t>Oferta fictícia vinculada ao projeto</t>
        </is>
      </c>
      <c r="D9" s="18" t="inlineStr">
        <is>
          <t>Oferta destinada</t>
        </is>
      </c>
      <c r="E9" s="19" t="inlineStr">
        <is>
          <t>Projeto Fictício Aurora</t>
        </is>
      </c>
      <c r="F9" s="19" t="inlineStr">
        <is>
          <t>Equipe Modelo Safira</t>
        </is>
      </c>
      <c r="G9" s="18" t="inlineStr">
        <is>
          <t>Recepção Simulada</t>
        </is>
      </c>
      <c r="H9" s="20" t="n">
        <v>20000</v>
      </c>
      <c r="I9" s="18" t="inlineStr">
        <is>
          <t>Realizado</t>
        </is>
      </c>
      <c r="J9" s="5">
        <f>IF(OR($A9="",$B9="",$H9="",$I9&lt;&gt;"Realizado"),"",IFERROR(IF($B9="Entrada",$H9,-$H9),""))</f>
        <v/>
      </c>
      <c r="K9" s="5">
        <f>IF(OR($A9="",$B9="",$H9="",$I9="",$I9="Cancelado"),"",IFERROR(IF($B9="Entrada",$H9,-$H9),""))</f>
        <v/>
      </c>
      <c r="L9" s="5">
        <f>IF(OR($A9="",$B9="",$H9="",$I9=""),"",IFERROR('Premissas'!$B$5+SUM($J$5:J9),""))</f>
        <v/>
      </c>
      <c r="M9" s="21">
        <f>IF(COUNTA($A9:$I9)=0,"",IF(OR($A9="",$B9="",$C9="",$D9="",$F9="",$G9="",$H9="",$I9=""),"Completar dados",IF($I9="Cancelado","Cancelado — sem impacto",IF(AND($B9="Saída",$H9&gt;'Premissas'!$B$6),"Conferir limite de saída","OK"))))</f>
        <v/>
      </c>
      <c r="Q9">
        <f>IFERROR(IF('Premissas'!F9="","",'Premissas'!F9),"")</f>
        <v/>
      </c>
      <c r="R9">
        <f>IFERROR(IF('Premissas'!G9="","",'Premissas'!G9),"")</f>
        <v/>
      </c>
      <c r="S9">
        <f>IFERROR(IF('Premissas'!H9="","",'Premissas'!H9),"")</f>
        <v/>
      </c>
    </row>
    <row r="10" ht="32" customHeight="1">
      <c r="A10" s="27" t="n">
        <v>46148</v>
      </c>
      <c r="B10" s="18" t="inlineStr">
        <is>
          <t>Saída</t>
        </is>
      </c>
      <c r="C10" s="19" t="inlineStr">
        <is>
          <t>Serviço técnico de demonstração</t>
        </is>
      </c>
      <c r="D10" s="18" t="inlineStr">
        <is>
          <t>Serviço técnico</t>
        </is>
      </c>
      <c r="E10" s="19" t="inlineStr">
        <is>
          <t>Obra Modelo Jardim Claro</t>
        </is>
      </c>
      <c r="F10" s="19" t="inlineStr">
        <is>
          <t>Comissão Fictícia Ipê</t>
        </is>
      </c>
      <c r="G10" s="18" t="inlineStr">
        <is>
          <t>Construção Fictícia</t>
        </is>
      </c>
      <c r="H10" s="20" t="n">
        <v>9500</v>
      </c>
      <c r="I10" s="18" t="inlineStr">
        <is>
          <t>Realizado</t>
        </is>
      </c>
      <c r="J10" s="8">
        <f>IF(OR($A10="",$B10="",$H10="",$I10&lt;&gt;"Realizado"),"",IFERROR(IF($B10="Entrada",$H10,-$H10),""))</f>
        <v/>
      </c>
      <c r="K10" s="8">
        <f>IF(OR($A10="",$B10="",$H10="",$I10="",$I10="Cancelado"),"",IFERROR(IF($B10="Entrada",$H10,-$H10),""))</f>
        <v/>
      </c>
      <c r="L10" s="8">
        <f>IF(OR($A10="",$B10="",$H10="",$I10=""),"",IFERROR('Premissas'!$B$5+SUM($J$5:J10),""))</f>
        <v/>
      </c>
      <c r="M10" s="22">
        <f>IF(COUNTA($A10:$I10)=0,"",IF(OR($A10="",$B10="",$C10="",$D10="",$F10="",$G10="",$H10="",$I10=""),"Completar dados",IF($I10="Cancelado","Cancelado — sem impacto",IF(AND($B10="Saída",$H10&gt;'Premissas'!$B$6),"Conferir limite de saída","OK"))))</f>
        <v/>
      </c>
      <c r="Q10">
        <f>IFERROR(IF('Premissas'!F10="","",'Premissas'!F10),"")</f>
        <v/>
      </c>
      <c r="R10">
        <f>IFERROR(IF('Premissas'!G10="","",'Premissas'!G10),"")</f>
        <v/>
      </c>
      <c r="S10">
        <f>IFERROR(IF('Premissas'!H10="","",'Premissas'!H10),"")</f>
        <v/>
      </c>
    </row>
    <row r="11" ht="32" customHeight="1">
      <c r="A11" s="27" t="n">
        <v>46223</v>
      </c>
      <c r="B11" s="18" t="inlineStr">
        <is>
          <t>Saída</t>
        </is>
      </c>
      <c r="C11" s="19" t="inlineStr">
        <is>
          <t>Equipamento fictício posteriormente cancelado</t>
        </is>
      </c>
      <c r="D11" s="18" t="inlineStr">
        <is>
          <t>Equipamento</t>
        </is>
      </c>
      <c r="E11" s="19" t="inlineStr">
        <is>
          <t>Patrimônio Exemplo Brisa</t>
        </is>
      </c>
      <c r="F11" s="19" t="inlineStr">
        <is>
          <t>Equipe Simulada Coral</t>
        </is>
      </c>
      <c r="G11" s="18" t="inlineStr">
        <is>
          <t>Artes Demonstrativas</t>
        </is>
      </c>
      <c r="H11" s="20" t="n">
        <v>12500</v>
      </c>
      <c r="I11" s="18" t="inlineStr">
        <is>
          <t>Cancelado</t>
        </is>
      </c>
      <c r="J11" s="5">
        <f>IF(OR($A11="",$B11="",$H11="",$I11&lt;&gt;"Realizado"),"",IFERROR(IF($B11="Entrada",$H11,-$H11),""))</f>
        <v/>
      </c>
      <c r="K11" s="5">
        <f>IF(OR($A11="",$B11="",$H11="",$I11="",$I11="Cancelado"),"",IFERROR(IF($B11="Entrada",$H11,-$H11),""))</f>
        <v/>
      </c>
      <c r="L11" s="5">
        <f>IF(OR($A11="",$B11="",$H11="",$I11=""),"",IFERROR('Premissas'!$B$5+SUM($J$5:J11),""))</f>
        <v/>
      </c>
      <c r="M11" s="21">
        <f>IF(COUNTA($A11:$I11)=0,"",IF(OR($A11="",$B11="",$C11="",$D11="",$F11="",$G11="",$H11="",$I11=""),"Completar dados",IF($I11="Cancelado","Cancelado — sem impacto",IF(AND($B11="Saída",$H11&gt;'Premissas'!$B$6),"Conferir limite de saída","OK"))))</f>
        <v/>
      </c>
      <c r="Q11">
        <f>IFERROR(IF('Premissas'!F11="","",'Premissas'!F11),"")</f>
        <v/>
      </c>
      <c r="R11">
        <f>IFERROR(IF('Premissas'!G11="","",'Premissas'!G11),"")</f>
        <v/>
      </c>
      <c r="S11">
        <f>IFERROR(IF('Premissas'!H11="","",'Premissas'!H11),"")</f>
        <v/>
      </c>
    </row>
    <row r="12" ht="32" customHeight="1">
      <c r="A12" s="27" t="n">
        <v>46268</v>
      </c>
      <c r="B12" s="18" t="inlineStr">
        <is>
          <t>Entrada</t>
        </is>
      </c>
      <c r="C12" s="19" t="inlineStr">
        <is>
          <t>Previsão fictícia da campanha Horizonte</t>
        </is>
      </c>
      <c r="D12" s="18" t="inlineStr">
        <is>
          <t>Campanha fictícia</t>
        </is>
      </c>
      <c r="E12" s="19" t="inlineStr">
        <is>
          <t>Campanha Fictícia Horizonte</t>
        </is>
      </c>
      <c r="F12" s="19" t="inlineStr">
        <is>
          <t>Núcleo Exemplo Âmbar</t>
        </is>
      </c>
      <c r="G12" s="18" t="inlineStr">
        <is>
          <t>Comunicação Exemplo</t>
        </is>
      </c>
      <c r="H12" s="20" t="n">
        <v>27000</v>
      </c>
      <c r="I12" s="18" t="inlineStr">
        <is>
          <t>Previsto</t>
        </is>
      </c>
      <c r="J12" s="8">
        <f>IF(OR($A12="",$B12="",$H12="",$I12&lt;&gt;"Realizado"),"",IFERROR(IF($B12="Entrada",$H12,-$H12),""))</f>
        <v/>
      </c>
      <c r="K12" s="8">
        <f>IF(OR($A12="",$B12="",$H12="",$I12="",$I12="Cancelado"),"",IFERROR(IF($B12="Entrada",$H12,-$H12),""))</f>
        <v/>
      </c>
      <c r="L12" s="8">
        <f>IF(OR($A12="",$B12="",$H12="",$I12=""),"",IFERROR('Premissas'!$B$5+SUM($J$5:J12),""))</f>
        <v/>
      </c>
      <c r="M12" s="22">
        <f>IF(COUNTA($A12:$I12)=0,"",IF(OR($A12="",$B12="",$C12="",$D12="",$F12="",$G12="",$H12="",$I12=""),"Completar dados",IF($I12="Cancelado","Cancelado — sem impacto",IF(AND($B12="Saída",$H12&gt;'Premissas'!$B$6),"Conferir limite de saída","OK"))))</f>
        <v/>
      </c>
      <c r="Q12">
        <f>IFERROR(IF('Premissas'!F12="","",'Premissas'!F12),"")</f>
        <v/>
      </c>
      <c r="R12">
        <f>IFERROR(IF('Premissas'!G12="","",'Premissas'!G12),"")</f>
        <v/>
      </c>
      <c r="S12">
        <f>IFERROR(IF('Premissas'!H12="","",'Premissas'!H12),"")</f>
        <v/>
      </c>
    </row>
    <row r="13" ht="32" customHeight="1">
      <c r="A13" s="27" t="n">
        <v>46300</v>
      </c>
      <c r="B13" s="18" t="inlineStr">
        <is>
          <t>Saída</t>
        </is>
      </c>
      <c r="C13" s="19" t="inlineStr">
        <is>
          <t>Previsão de serviço estrutural fictício</t>
        </is>
      </c>
      <c r="D13" s="18" t="inlineStr">
        <is>
          <t>Serviço técnico</t>
        </is>
      </c>
      <c r="E13" s="19" t="inlineStr">
        <is>
          <t>Projeto Modelo Vale Sereno</t>
        </is>
      </c>
      <c r="F13" s="19" t="inlineStr">
        <is>
          <t>Comissão Modelo Cedro</t>
        </is>
      </c>
      <c r="G13" s="18" t="inlineStr">
        <is>
          <t>Construção Fictícia</t>
        </is>
      </c>
      <c r="H13" s="20" t="n">
        <v>22000</v>
      </c>
      <c r="I13" s="18" t="inlineStr">
        <is>
          <t>Previsto</t>
        </is>
      </c>
      <c r="J13" s="5">
        <f>IF(OR($A13="",$B13="",$H13="",$I13&lt;&gt;"Realizado"),"",IFERROR(IF($B13="Entrada",$H13,-$H13),""))</f>
        <v/>
      </c>
      <c r="K13" s="5">
        <f>IF(OR($A13="",$B13="",$H13="",$I13="",$I13="Cancelado"),"",IFERROR(IF($B13="Entrada",$H13,-$H13),""))</f>
        <v/>
      </c>
      <c r="L13" s="5">
        <f>IF(OR($A13="",$B13="",$H13="",$I13=""),"",IFERROR('Premissas'!$B$5+SUM($J$5:J13),""))</f>
        <v/>
      </c>
      <c r="M13" s="21">
        <f>IF(COUNTA($A13:$I13)=0,"",IF(OR($A13="",$B13="",$C13="",$D13="",$F13="",$G13="",$H13="",$I13=""),"Completar dados",IF($I13="Cancelado","Cancelado — sem impacto",IF(AND($B13="Saída",$H13&gt;'Premissas'!$B$6),"Conferir limite de saída","OK"))))</f>
        <v/>
      </c>
      <c r="Q13">
        <f>IFERROR(IF('Premissas'!F13="","",'Premissas'!F13),"")</f>
        <v/>
      </c>
      <c r="R13">
        <f>IFERROR(IF('Premissas'!G13="","",'Premissas'!G13),"")</f>
        <v/>
      </c>
      <c r="S13">
        <f>IFERROR(IF('Premissas'!H13="","",'Premissas'!H13),"")</f>
        <v/>
      </c>
    </row>
    <row r="14" ht="32" customHeight="1">
      <c r="A14" s="27" t="n">
        <v>46340</v>
      </c>
      <c r="B14" s="18" t="inlineStr">
        <is>
          <t>Saída</t>
        </is>
      </c>
      <c r="C14" s="19" t="inlineStr">
        <is>
          <t>Previsão fictícia de materiais de acabamento</t>
        </is>
      </c>
      <c r="D14" s="18" t="inlineStr">
        <is>
          <t>Material de obra</t>
        </is>
      </c>
      <c r="E14" s="19" t="inlineStr">
        <is>
          <t>Patrimônio Modelo Cedro</t>
        </is>
      </c>
      <c r="F14" s="19" t="inlineStr">
        <is>
          <t>Equipe Fictícia Beta</t>
        </is>
      </c>
      <c r="G14" s="18" t="inlineStr">
        <is>
          <t>Construção Fictícia</t>
        </is>
      </c>
      <c r="H14" s="20" t="n">
        <v>16000</v>
      </c>
      <c r="I14" s="18" t="inlineStr">
        <is>
          <t>Previsto</t>
        </is>
      </c>
      <c r="J14" s="8">
        <f>IF(OR($A14="",$B14="",$H14="",$I14&lt;&gt;"Realizado"),"",IFERROR(IF($B14="Entrada",$H14,-$H14),""))</f>
        <v/>
      </c>
      <c r="K14" s="8">
        <f>IF(OR($A14="",$B14="",$H14="",$I14="",$I14="Cancelado"),"",IFERROR(IF($B14="Entrada",$H14,-$H14),""))</f>
        <v/>
      </c>
      <c r="L14" s="8">
        <f>IF(OR($A14="",$B14="",$H14="",$I14=""),"",IFERROR('Premissas'!$B$5+SUM($J$5:J14),""))</f>
        <v/>
      </c>
      <c r="M14" s="22">
        <f>IF(COUNTA($A14:$I14)=0,"",IF(OR($A14="",$B14="",$C14="",$D14="",$F14="",$G14="",$H14="",$I14=""),"Completar dados",IF($I14="Cancelado","Cancelado — sem impacto",IF(AND($B14="Saída",$H14&gt;'Premissas'!$B$6),"Conferir limite de saída","OK"))))</f>
        <v/>
      </c>
      <c r="Q14">
        <f>IFERROR(IF('Premissas'!F14="","",'Premissas'!F14),"")</f>
        <v/>
      </c>
      <c r="R14">
        <f>IFERROR(IF('Premissas'!G14="","",'Premissas'!G14),"")</f>
        <v/>
      </c>
      <c r="S14">
        <f>IFERROR(IF('Premissas'!H14="","",'Premissas'!H14),"")</f>
        <v/>
      </c>
    </row>
    <row r="15" ht="22" customHeight="1">
      <c r="A15" s="27" t="n"/>
      <c r="B15" s="18" t="n"/>
      <c r="C15" s="19" t="n"/>
      <c r="D15" s="18" t="n"/>
      <c r="E15" s="19" t="n"/>
      <c r="F15" s="19" t="n"/>
      <c r="G15" s="18" t="n"/>
      <c r="H15" s="20" t="n"/>
      <c r="I15" s="18" t="n"/>
      <c r="J15" s="5">
        <f>IF(OR($A15="",$B15="",$H15="",$I15&lt;&gt;"Realizado"),"",IFERROR(IF($B15="Entrada",$H15,-$H15),""))</f>
        <v/>
      </c>
      <c r="K15" s="5">
        <f>IF(OR($A15="",$B15="",$H15="",$I15="",$I15="Cancelado"),"",IFERROR(IF($B15="Entrada",$H15,-$H15),""))</f>
        <v/>
      </c>
      <c r="L15" s="5">
        <f>IF(OR($A15="",$B15="",$H15="",$I15=""),"",IFERROR('Premissas'!$B$5+SUM($J$5:J15),""))</f>
        <v/>
      </c>
      <c r="M15" s="21">
        <f>IF(COUNTA($A15:$I15)=0,"",IF(OR($A15="",$B15="",$C15="",$D15="",$F15="",$G15="",$H15="",$I15=""),"Completar dados",IF($I15="Cancelado","Cancelado — sem impacto",IF(AND($B15="Saída",$H15&gt;'Premissas'!$B$6),"Conferir limite de saída","OK"))))</f>
        <v/>
      </c>
      <c r="Q15">
        <f>IFERROR(IF('Premissas'!F15="","",'Premissas'!F15),"")</f>
        <v/>
      </c>
      <c r="R15">
        <f>IFERROR(IF('Premissas'!G15="","",'Premissas'!G15),"")</f>
        <v/>
      </c>
      <c r="S15">
        <f>IFERROR(IF('Premissas'!H15="","",'Premissas'!H15),"")</f>
        <v/>
      </c>
    </row>
    <row r="16" ht="22" customHeight="1">
      <c r="A16" s="27" t="n"/>
      <c r="B16" s="18" t="n"/>
      <c r="C16" s="19" t="n"/>
      <c r="D16" s="18" t="n"/>
      <c r="E16" s="19" t="n"/>
      <c r="F16" s="19" t="n"/>
      <c r="G16" s="18" t="n"/>
      <c r="H16" s="20" t="n"/>
      <c r="I16" s="18" t="n"/>
      <c r="J16" s="8">
        <f>IF(OR($A16="",$B16="",$H16="",$I16&lt;&gt;"Realizado"),"",IFERROR(IF($B16="Entrada",$H16,-$H16),""))</f>
        <v/>
      </c>
      <c r="K16" s="8">
        <f>IF(OR($A16="",$B16="",$H16="",$I16="",$I16="Cancelado"),"",IFERROR(IF($B16="Entrada",$H16,-$H16),""))</f>
        <v/>
      </c>
      <c r="L16" s="8">
        <f>IF(OR($A16="",$B16="",$H16="",$I16=""),"",IFERROR('Premissas'!$B$5+SUM($J$5:J16),""))</f>
        <v/>
      </c>
      <c r="M16" s="22">
        <f>IF(COUNTA($A16:$I16)=0,"",IF(OR($A16="",$B16="",$C16="",$D16="",$F16="",$G16="",$H16="",$I16=""),"Completar dados",IF($I16="Cancelado","Cancelado — sem impacto",IF(AND($B16="Saída",$H16&gt;'Premissas'!$B$6),"Conferir limite de saída","OK"))))</f>
        <v/>
      </c>
      <c r="Q16">
        <f>IFERROR(IF('Premissas'!F16="","",'Premissas'!F16),"")</f>
        <v/>
      </c>
      <c r="R16">
        <f>IFERROR(IF('Premissas'!G16="","",'Premissas'!G16),"")</f>
        <v/>
      </c>
      <c r="S16">
        <f>IFERROR(IF('Premissas'!H16="","",'Premissas'!H16),"")</f>
        <v/>
      </c>
    </row>
    <row r="17" ht="22" customHeight="1">
      <c r="A17" s="27" t="n"/>
      <c r="B17" s="18" t="n"/>
      <c r="C17" s="19" t="n"/>
      <c r="D17" s="18" t="n"/>
      <c r="E17" s="19" t="n"/>
      <c r="F17" s="19" t="n"/>
      <c r="G17" s="18" t="n"/>
      <c r="H17" s="20" t="n"/>
      <c r="I17" s="18" t="n"/>
      <c r="J17" s="5">
        <f>IF(OR($A17="",$B17="",$H17="",$I17&lt;&gt;"Realizado"),"",IFERROR(IF($B17="Entrada",$H17,-$H17),""))</f>
        <v/>
      </c>
      <c r="K17" s="5">
        <f>IF(OR($A17="",$B17="",$H17="",$I17="",$I17="Cancelado"),"",IFERROR(IF($B17="Entrada",$H17,-$H17),""))</f>
        <v/>
      </c>
      <c r="L17" s="5">
        <f>IF(OR($A17="",$B17="",$H17="",$I17=""),"",IFERROR('Premissas'!$B$5+SUM($J$5:J17),""))</f>
        <v/>
      </c>
      <c r="M17" s="21">
        <f>IF(COUNTA($A17:$I17)=0,"",IF(OR($A17="",$B17="",$C17="",$D17="",$F17="",$G17="",$H17="",$I17=""),"Completar dados",IF($I17="Cancelado","Cancelado — sem impacto",IF(AND($B17="Saída",$H17&gt;'Premissas'!$B$6),"Conferir limite de saída","OK"))))</f>
        <v/>
      </c>
      <c r="Q17">
        <f>IFERROR(IF('Premissas'!F17="","",'Premissas'!F17),"")</f>
        <v/>
      </c>
      <c r="R17">
        <f>IFERROR(IF('Premissas'!G17="","",'Premissas'!G17),"")</f>
        <v/>
      </c>
      <c r="S17">
        <f>IFERROR(IF('Premissas'!H17="","",'Premissas'!H17),"")</f>
        <v/>
      </c>
    </row>
    <row r="18" ht="22" customHeight="1">
      <c r="A18" s="27" t="n"/>
      <c r="B18" s="18" t="n"/>
      <c r="C18" s="19" t="n"/>
      <c r="D18" s="18" t="n"/>
      <c r="E18" s="19" t="n"/>
      <c r="F18" s="19" t="n"/>
      <c r="G18" s="18" t="n"/>
      <c r="H18" s="20" t="n"/>
      <c r="I18" s="18" t="n"/>
      <c r="J18" s="8">
        <f>IF(OR($A18="",$B18="",$H18="",$I18&lt;&gt;"Realizado"),"",IFERROR(IF($B18="Entrada",$H18,-$H18),""))</f>
        <v/>
      </c>
      <c r="K18" s="8">
        <f>IF(OR($A18="",$B18="",$H18="",$I18="",$I18="Cancelado"),"",IFERROR(IF($B18="Entrada",$H18,-$H18),""))</f>
        <v/>
      </c>
      <c r="L18" s="8">
        <f>IF(OR($A18="",$B18="",$H18="",$I18=""),"",IFERROR('Premissas'!$B$5+SUM($J$5:J18),""))</f>
        <v/>
      </c>
      <c r="M18" s="22">
        <f>IF(COUNTA($A18:$I18)=0,"",IF(OR($A18="",$B18="",$C18="",$D18="",$F18="",$G18="",$H18="",$I18=""),"Completar dados",IF($I18="Cancelado","Cancelado — sem impacto",IF(AND($B18="Saída",$H18&gt;'Premissas'!$B$6),"Conferir limite de saída","OK"))))</f>
        <v/>
      </c>
      <c r="Q18">
        <f>IFERROR(IF('Premissas'!F18="","",'Premissas'!F18),"")</f>
        <v/>
      </c>
      <c r="R18">
        <f>IFERROR(IF('Premissas'!G18="","",'Premissas'!G18),"")</f>
        <v/>
      </c>
      <c r="S18">
        <f>IFERROR(IF('Premissas'!H18="","",'Premissas'!H18),"")</f>
        <v/>
      </c>
    </row>
    <row r="19" ht="22" customHeight="1">
      <c r="A19" s="27" t="n"/>
      <c r="B19" s="18" t="n"/>
      <c r="C19" s="19" t="n"/>
      <c r="D19" s="18" t="n"/>
      <c r="E19" s="19" t="n"/>
      <c r="F19" s="19" t="n"/>
      <c r="G19" s="18" t="n"/>
      <c r="H19" s="20" t="n"/>
      <c r="I19" s="18" t="n"/>
      <c r="J19" s="5">
        <f>IF(OR($A19="",$B19="",$H19="",$I19&lt;&gt;"Realizado"),"",IFERROR(IF($B19="Entrada",$H19,-$H19),""))</f>
        <v/>
      </c>
      <c r="K19" s="5">
        <f>IF(OR($A19="",$B19="",$H19="",$I19="",$I19="Cancelado"),"",IFERROR(IF($B19="Entrada",$H19,-$H19),""))</f>
        <v/>
      </c>
      <c r="L19" s="5">
        <f>IF(OR($A19="",$B19="",$H19="",$I19=""),"",IFERROR('Premissas'!$B$5+SUM($J$5:J19),""))</f>
        <v/>
      </c>
      <c r="M19" s="21">
        <f>IF(COUNTA($A19:$I19)=0,"",IF(OR($A19="",$B19="",$C19="",$D19="",$F19="",$G19="",$H19="",$I19=""),"Completar dados",IF($I19="Cancelado","Cancelado — sem impacto",IF(AND($B19="Saída",$H19&gt;'Premissas'!$B$6),"Conferir limite de saída","OK"))))</f>
        <v/>
      </c>
      <c r="Q19">
        <f>IFERROR(IF('Premissas'!F19="","",'Premissas'!F19),"")</f>
        <v/>
      </c>
      <c r="R19">
        <f>IFERROR(IF('Premissas'!G19="","",'Premissas'!G19),"")</f>
        <v/>
      </c>
      <c r="S19">
        <f>IFERROR(IF('Premissas'!H19="","",'Premissas'!H19),"")</f>
        <v/>
      </c>
    </row>
    <row r="20" ht="22" customHeight="1">
      <c r="A20" s="27" t="n"/>
      <c r="B20" s="18" t="n"/>
      <c r="C20" s="19" t="n"/>
      <c r="D20" s="18" t="n"/>
      <c r="E20" s="19" t="n"/>
      <c r="F20" s="19" t="n"/>
      <c r="G20" s="18" t="n"/>
      <c r="H20" s="20" t="n"/>
      <c r="I20" s="18" t="n"/>
      <c r="J20" s="8">
        <f>IF(OR($A20="",$B20="",$H20="",$I20&lt;&gt;"Realizado"),"",IFERROR(IF($B20="Entrada",$H20,-$H20),""))</f>
        <v/>
      </c>
      <c r="K20" s="8">
        <f>IF(OR($A20="",$B20="",$H20="",$I20="",$I20="Cancelado"),"",IFERROR(IF($B20="Entrada",$H20,-$H20),""))</f>
        <v/>
      </c>
      <c r="L20" s="8">
        <f>IF(OR($A20="",$B20="",$H20="",$I20=""),"",IFERROR('Premissas'!$B$5+SUM($J$5:J20),""))</f>
        <v/>
      </c>
      <c r="M20" s="22">
        <f>IF(COUNTA($A20:$I20)=0,"",IF(OR($A20="",$B20="",$C20="",$D20="",$F20="",$G20="",$H20="",$I20=""),"Completar dados",IF($I20="Cancelado","Cancelado — sem impacto",IF(AND($B20="Saída",$H20&gt;'Premissas'!$B$6),"Conferir limite de saída","OK"))))</f>
        <v/>
      </c>
      <c r="Q20">
        <f>IFERROR(IF('Premissas'!F20="","",'Premissas'!F20),"")</f>
        <v/>
      </c>
      <c r="R20">
        <f>IFERROR(IF('Premissas'!G20="","",'Premissas'!G20),"")</f>
        <v/>
      </c>
      <c r="S20">
        <f>IFERROR(IF('Premissas'!H20="","",'Premissas'!H20),"")</f>
        <v/>
      </c>
    </row>
    <row r="21" ht="22" customHeight="1">
      <c r="A21" s="27" t="n"/>
      <c r="B21" s="18" t="n"/>
      <c r="C21" s="19" t="n"/>
      <c r="D21" s="18" t="n"/>
      <c r="E21" s="19" t="n"/>
      <c r="F21" s="19" t="n"/>
      <c r="G21" s="18" t="n"/>
      <c r="H21" s="20" t="n"/>
      <c r="I21" s="18" t="n"/>
      <c r="J21" s="5">
        <f>IF(OR($A21="",$B21="",$H21="",$I21&lt;&gt;"Realizado"),"",IFERROR(IF($B21="Entrada",$H21,-$H21),""))</f>
        <v/>
      </c>
      <c r="K21" s="5">
        <f>IF(OR($A21="",$B21="",$H21="",$I21="",$I21="Cancelado"),"",IFERROR(IF($B21="Entrada",$H21,-$H21),""))</f>
        <v/>
      </c>
      <c r="L21" s="5">
        <f>IF(OR($A21="",$B21="",$H21="",$I21=""),"",IFERROR('Premissas'!$B$5+SUM($J$5:J21),""))</f>
        <v/>
      </c>
      <c r="M21" s="21">
        <f>IF(COUNTA($A21:$I21)=0,"",IF(OR($A21="",$B21="",$C21="",$D21="",$F21="",$G21="",$H21="",$I21=""),"Completar dados",IF($I21="Cancelado","Cancelado — sem impacto",IF(AND($B21="Saída",$H21&gt;'Premissas'!$B$6),"Conferir limite de saída","OK"))))</f>
        <v/>
      </c>
      <c r="Q21">
        <f>IFERROR(IF('Premissas'!F21="","",'Premissas'!F21),"")</f>
        <v/>
      </c>
      <c r="R21">
        <f>IFERROR(IF('Premissas'!G21="","",'Premissas'!G21),"")</f>
        <v/>
      </c>
      <c r="S21">
        <f>IFERROR(IF('Premissas'!H21="","",'Premissas'!H21),"")</f>
        <v/>
      </c>
    </row>
    <row r="22" ht="22" customHeight="1">
      <c r="A22" s="27" t="n"/>
      <c r="B22" s="18" t="n"/>
      <c r="C22" s="19" t="n"/>
      <c r="D22" s="18" t="n"/>
      <c r="E22" s="19" t="n"/>
      <c r="F22" s="19" t="n"/>
      <c r="G22" s="18" t="n"/>
      <c r="H22" s="20" t="n"/>
      <c r="I22" s="18" t="n"/>
      <c r="J22" s="8">
        <f>IF(OR($A22="",$B22="",$H22="",$I22&lt;&gt;"Realizado"),"",IFERROR(IF($B22="Entrada",$H22,-$H22),""))</f>
        <v/>
      </c>
      <c r="K22" s="8">
        <f>IF(OR($A22="",$B22="",$H22="",$I22="",$I22="Cancelado"),"",IFERROR(IF($B22="Entrada",$H22,-$H22),""))</f>
        <v/>
      </c>
      <c r="L22" s="8">
        <f>IF(OR($A22="",$B22="",$H22="",$I22=""),"",IFERROR('Premissas'!$B$5+SUM($J$5:J22),""))</f>
        <v/>
      </c>
      <c r="M22" s="22">
        <f>IF(COUNTA($A22:$I22)=0,"",IF(OR($A22="",$B22="",$C22="",$D22="",$F22="",$G22="",$H22="",$I22=""),"Completar dados",IF($I22="Cancelado","Cancelado — sem impacto",IF(AND($B22="Saída",$H22&gt;'Premissas'!$B$6),"Conferir limite de saída","OK"))))</f>
        <v/>
      </c>
      <c r="Q22">
        <f>IFERROR(IF('Premissas'!F22="","",'Premissas'!F22),"")</f>
        <v/>
      </c>
      <c r="R22">
        <f>IFERROR(IF('Premissas'!G22="","",'Premissas'!G22),"")</f>
        <v/>
      </c>
      <c r="S22">
        <f>IFERROR(IF('Premissas'!H22="","",'Premissas'!H22),"")</f>
        <v/>
      </c>
    </row>
    <row r="23" ht="22" customHeight="1">
      <c r="A23" s="27" t="n"/>
      <c r="B23" s="18" t="n"/>
      <c r="C23" s="19" t="n"/>
      <c r="D23" s="18" t="n"/>
      <c r="E23" s="19" t="n"/>
      <c r="F23" s="19" t="n"/>
      <c r="G23" s="18" t="n"/>
      <c r="H23" s="20" t="n"/>
      <c r="I23" s="18" t="n"/>
      <c r="J23" s="5">
        <f>IF(OR($A23="",$B23="",$H23="",$I23&lt;&gt;"Realizado"),"",IFERROR(IF($B23="Entrada",$H23,-$H23),""))</f>
        <v/>
      </c>
      <c r="K23" s="5">
        <f>IF(OR($A23="",$B23="",$H23="",$I23="",$I23="Cancelado"),"",IFERROR(IF($B23="Entrada",$H23,-$H23),""))</f>
        <v/>
      </c>
      <c r="L23" s="5">
        <f>IF(OR($A23="",$B23="",$H23="",$I23=""),"",IFERROR('Premissas'!$B$5+SUM($J$5:J23),""))</f>
        <v/>
      </c>
      <c r="M23" s="21">
        <f>IF(COUNTA($A23:$I23)=0,"",IF(OR($A23="",$B23="",$C23="",$D23="",$F23="",$G23="",$H23="",$I23=""),"Completar dados",IF($I23="Cancelado","Cancelado — sem impacto",IF(AND($B23="Saída",$H23&gt;'Premissas'!$B$6),"Conferir limite de saída","OK"))))</f>
        <v/>
      </c>
      <c r="Q23">
        <f>IFERROR(IF('Premissas'!F23="","",'Premissas'!F23),"")</f>
        <v/>
      </c>
      <c r="R23">
        <f>IFERROR(IF('Premissas'!G23="","",'Premissas'!G23),"")</f>
        <v/>
      </c>
      <c r="S23">
        <f>IFERROR(IF('Premissas'!H23="","",'Premissas'!H23),"")</f>
        <v/>
      </c>
    </row>
    <row r="24" ht="22" customHeight="1">
      <c r="A24" s="27" t="n"/>
      <c r="B24" s="18" t="n"/>
      <c r="C24" s="19" t="n"/>
      <c r="D24" s="18" t="n"/>
      <c r="E24" s="19" t="n"/>
      <c r="F24" s="19" t="n"/>
      <c r="G24" s="18" t="n"/>
      <c r="H24" s="20" t="n"/>
      <c r="I24" s="18" t="n"/>
      <c r="J24" s="8">
        <f>IF(OR($A24="",$B24="",$H24="",$I24&lt;&gt;"Realizado"),"",IFERROR(IF($B24="Entrada",$H24,-$H24),""))</f>
        <v/>
      </c>
      <c r="K24" s="8">
        <f>IF(OR($A24="",$B24="",$H24="",$I24="",$I24="Cancelado"),"",IFERROR(IF($B24="Entrada",$H24,-$H24),""))</f>
        <v/>
      </c>
      <c r="L24" s="8">
        <f>IF(OR($A24="",$B24="",$H24="",$I24=""),"",IFERROR('Premissas'!$B$5+SUM($J$5:J24),""))</f>
        <v/>
      </c>
      <c r="M24" s="22">
        <f>IF(COUNTA($A24:$I24)=0,"",IF(OR($A24="",$B24="",$C24="",$D24="",$F24="",$G24="",$H24="",$I24=""),"Completar dados",IF($I24="Cancelado","Cancelado — sem impacto",IF(AND($B24="Saída",$H24&gt;'Premissas'!$B$6),"Conferir limite de saída","OK"))))</f>
        <v/>
      </c>
      <c r="Q24">
        <f>IFERROR(IF('Premissas'!F24="","",'Premissas'!F24),"")</f>
        <v/>
      </c>
      <c r="R24">
        <f>IFERROR(IF('Premissas'!G24="","",'Premissas'!G24),"")</f>
        <v/>
      </c>
      <c r="S24">
        <f>IFERROR(IF('Premissas'!H24="","",'Premissas'!H24),"")</f>
        <v/>
      </c>
    </row>
    <row r="25" ht="22" customHeight="1">
      <c r="A25" s="27" t="n"/>
      <c r="B25" s="18" t="n"/>
      <c r="C25" s="19" t="n"/>
      <c r="D25" s="18" t="n"/>
      <c r="E25" s="19" t="n"/>
      <c r="F25" s="19" t="n"/>
      <c r="G25" s="18" t="n"/>
      <c r="H25" s="20" t="n"/>
      <c r="I25" s="18" t="n"/>
      <c r="J25" s="5">
        <f>IF(OR($A25="",$B25="",$H25="",$I25&lt;&gt;"Realizado"),"",IFERROR(IF($B25="Entrada",$H25,-$H25),""))</f>
        <v/>
      </c>
      <c r="K25" s="5">
        <f>IF(OR($A25="",$B25="",$H25="",$I25="",$I25="Cancelado"),"",IFERROR(IF($B25="Entrada",$H25,-$H25),""))</f>
        <v/>
      </c>
      <c r="L25" s="5">
        <f>IF(OR($A25="",$B25="",$H25="",$I25=""),"",IFERROR('Premissas'!$B$5+SUM($J$5:J25),""))</f>
        <v/>
      </c>
      <c r="M25" s="21">
        <f>IF(COUNTA($A25:$I25)=0,"",IF(OR($A25="",$B25="",$C25="",$D25="",$F25="",$G25="",$H25="",$I25=""),"Completar dados",IF($I25="Cancelado","Cancelado — sem impacto",IF(AND($B25="Saída",$H25&gt;'Premissas'!$B$6),"Conferir limite de saída","OK"))))</f>
        <v/>
      </c>
      <c r="Q25">
        <f>IFERROR(IF('Premissas'!F25="","",'Premissas'!F25),"")</f>
        <v/>
      </c>
      <c r="R25">
        <f>IFERROR(IF('Premissas'!G25="","",'Premissas'!G25),"")</f>
        <v/>
      </c>
      <c r="S25">
        <f>IFERROR(IF('Premissas'!H25="","",'Premissas'!H25),"")</f>
        <v/>
      </c>
    </row>
    <row r="26" ht="22" customHeight="1">
      <c r="A26" s="27" t="n"/>
      <c r="B26" s="18" t="n"/>
      <c r="C26" s="19" t="n"/>
      <c r="D26" s="18" t="n"/>
      <c r="E26" s="19" t="n"/>
      <c r="F26" s="19" t="n"/>
      <c r="G26" s="18" t="n"/>
      <c r="H26" s="20" t="n"/>
      <c r="I26" s="18" t="n"/>
      <c r="J26" s="8">
        <f>IF(OR($A26="",$B26="",$H26="",$I26&lt;&gt;"Realizado"),"",IFERROR(IF($B26="Entrada",$H26,-$H26),""))</f>
        <v/>
      </c>
      <c r="K26" s="8">
        <f>IF(OR($A26="",$B26="",$H26="",$I26="",$I26="Cancelado"),"",IFERROR(IF($B26="Entrada",$H26,-$H26),""))</f>
        <v/>
      </c>
      <c r="L26" s="8">
        <f>IF(OR($A26="",$B26="",$H26="",$I26=""),"",IFERROR('Premissas'!$B$5+SUM($J$5:J26),""))</f>
        <v/>
      </c>
      <c r="M26" s="22">
        <f>IF(COUNTA($A26:$I26)=0,"",IF(OR($A26="",$B26="",$C26="",$D26="",$F26="",$G26="",$H26="",$I26=""),"Completar dados",IF($I26="Cancelado","Cancelado — sem impacto",IF(AND($B26="Saída",$H26&gt;'Premissas'!$B$6),"Conferir limite de saída","OK"))))</f>
        <v/>
      </c>
      <c r="Q26">
        <f>IFERROR(IF('Premissas'!F26="","",'Premissas'!F26),"")</f>
        <v/>
      </c>
      <c r="R26">
        <f>IFERROR(IF('Premissas'!G26="","",'Premissas'!G26),"")</f>
        <v/>
      </c>
      <c r="S26">
        <f>IFERROR(IF('Premissas'!H26="","",'Premissas'!H26),"")</f>
        <v/>
      </c>
    </row>
    <row r="27" ht="22" customHeight="1">
      <c r="A27" s="27" t="n"/>
      <c r="B27" s="18" t="n"/>
      <c r="C27" s="19" t="n"/>
      <c r="D27" s="18" t="n"/>
      <c r="E27" s="19" t="n"/>
      <c r="F27" s="19" t="n"/>
      <c r="G27" s="18" t="n"/>
      <c r="H27" s="20" t="n"/>
      <c r="I27" s="18" t="n"/>
      <c r="J27" s="5">
        <f>IF(OR($A27="",$B27="",$H27="",$I27&lt;&gt;"Realizado"),"",IFERROR(IF($B27="Entrada",$H27,-$H27),""))</f>
        <v/>
      </c>
      <c r="K27" s="5">
        <f>IF(OR($A27="",$B27="",$H27="",$I27="",$I27="Cancelado"),"",IFERROR(IF($B27="Entrada",$H27,-$H27),""))</f>
        <v/>
      </c>
      <c r="L27" s="5">
        <f>IF(OR($A27="",$B27="",$H27="",$I27=""),"",IFERROR('Premissas'!$B$5+SUM($J$5:J27),""))</f>
        <v/>
      </c>
      <c r="M27" s="21">
        <f>IF(COUNTA($A27:$I27)=0,"",IF(OR($A27="",$B27="",$C27="",$D27="",$F27="",$G27="",$H27="",$I27=""),"Completar dados",IF($I27="Cancelado","Cancelado — sem impacto",IF(AND($B27="Saída",$H27&gt;'Premissas'!$B$6),"Conferir limite de saída","OK"))))</f>
        <v/>
      </c>
      <c r="Q27">
        <f>IFERROR(IF('Premissas'!F27="","",'Premissas'!F27),"")</f>
        <v/>
      </c>
      <c r="R27">
        <f>IFERROR(IF('Premissas'!G27="","",'Premissas'!G27),"")</f>
        <v/>
      </c>
      <c r="S27">
        <f>IFERROR(IF('Premissas'!H27="","",'Premissas'!H27),"")</f>
        <v/>
      </c>
    </row>
    <row r="28" ht="22" customHeight="1">
      <c r="A28" s="27" t="n"/>
      <c r="B28" s="18" t="n"/>
      <c r="C28" s="19" t="n"/>
      <c r="D28" s="18" t="n"/>
      <c r="E28" s="19" t="n"/>
      <c r="F28" s="19" t="n"/>
      <c r="G28" s="18" t="n"/>
      <c r="H28" s="20" t="n"/>
      <c r="I28" s="18" t="n"/>
      <c r="J28" s="8">
        <f>IF(OR($A28="",$B28="",$H28="",$I28&lt;&gt;"Realizado"),"",IFERROR(IF($B28="Entrada",$H28,-$H28),""))</f>
        <v/>
      </c>
      <c r="K28" s="8">
        <f>IF(OR($A28="",$B28="",$H28="",$I28="",$I28="Cancelado"),"",IFERROR(IF($B28="Entrada",$H28,-$H28),""))</f>
        <v/>
      </c>
      <c r="L28" s="8">
        <f>IF(OR($A28="",$B28="",$H28="",$I28=""),"",IFERROR('Premissas'!$B$5+SUM($J$5:J28),""))</f>
        <v/>
      </c>
      <c r="M28" s="22">
        <f>IF(COUNTA($A28:$I28)=0,"",IF(OR($A28="",$B28="",$C28="",$D28="",$F28="",$G28="",$H28="",$I28=""),"Completar dados",IF($I28="Cancelado","Cancelado — sem impacto",IF(AND($B28="Saída",$H28&gt;'Premissas'!$B$6),"Conferir limite de saída","OK"))))</f>
        <v/>
      </c>
      <c r="Q28">
        <f>IFERROR(IF('Premissas'!F28="","",'Premissas'!F28),"")</f>
        <v/>
      </c>
      <c r="R28">
        <f>IFERROR(IF('Premissas'!G28="","",'Premissas'!G28),"")</f>
        <v/>
      </c>
      <c r="S28">
        <f>IFERROR(IF('Premissas'!H28="","",'Premissas'!H28),"")</f>
        <v/>
      </c>
    </row>
    <row r="29" ht="22" customHeight="1">
      <c r="A29" s="27" t="n"/>
      <c r="B29" s="18" t="n"/>
      <c r="C29" s="19" t="n"/>
      <c r="D29" s="18" t="n"/>
      <c r="E29" s="19" t="n"/>
      <c r="F29" s="19" t="n"/>
      <c r="G29" s="18" t="n"/>
      <c r="H29" s="20" t="n"/>
      <c r="I29" s="18" t="n"/>
      <c r="J29" s="5">
        <f>IF(OR($A29="",$B29="",$H29="",$I29&lt;&gt;"Realizado"),"",IFERROR(IF($B29="Entrada",$H29,-$H29),""))</f>
        <v/>
      </c>
      <c r="K29" s="5">
        <f>IF(OR($A29="",$B29="",$H29="",$I29="",$I29="Cancelado"),"",IFERROR(IF($B29="Entrada",$H29,-$H29),""))</f>
        <v/>
      </c>
      <c r="L29" s="5">
        <f>IF(OR($A29="",$B29="",$H29="",$I29=""),"",IFERROR('Premissas'!$B$5+SUM($J$5:J29),""))</f>
        <v/>
      </c>
      <c r="M29" s="21">
        <f>IF(COUNTA($A29:$I29)=0,"",IF(OR($A29="",$B29="",$C29="",$D29="",$F29="",$G29="",$H29="",$I29=""),"Completar dados",IF($I29="Cancelado","Cancelado — sem impacto",IF(AND($B29="Saída",$H29&gt;'Premissas'!$B$6),"Conferir limite de saída","OK"))))</f>
        <v/>
      </c>
      <c r="Q29">
        <f>IFERROR(IF('Premissas'!F29="","",'Premissas'!F29),"")</f>
        <v/>
      </c>
      <c r="R29">
        <f>IFERROR(IF('Premissas'!G29="","",'Premissas'!G29),"")</f>
        <v/>
      </c>
      <c r="S29">
        <f>IFERROR(IF('Premissas'!H29="","",'Premissas'!H29),"")</f>
        <v/>
      </c>
    </row>
    <row r="30" ht="22" customHeight="1">
      <c r="A30" s="27" t="n"/>
      <c r="B30" s="18" t="n"/>
      <c r="C30" s="19" t="n"/>
      <c r="D30" s="18" t="n"/>
      <c r="E30" s="19" t="n"/>
      <c r="F30" s="19" t="n"/>
      <c r="G30" s="18" t="n"/>
      <c r="H30" s="20" t="n"/>
      <c r="I30" s="18" t="n"/>
      <c r="J30" s="8">
        <f>IF(OR($A30="",$B30="",$H30="",$I30&lt;&gt;"Realizado"),"",IFERROR(IF($B30="Entrada",$H30,-$H30),""))</f>
        <v/>
      </c>
      <c r="K30" s="8">
        <f>IF(OR($A30="",$B30="",$H30="",$I30="",$I30="Cancelado"),"",IFERROR(IF($B30="Entrada",$H30,-$H30),""))</f>
        <v/>
      </c>
      <c r="L30" s="8">
        <f>IF(OR($A30="",$B30="",$H30="",$I30=""),"",IFERROR('Premissas'!$B$5+SUM($J$5:J30),""))</f>
        <v/>
      </c>
      <c r="M30" s="22">
        <f>IF(COUNTA($A30:$I30)=0,"",IF(OR($A30="",$B30="",$C30="",$D30="",$F30="",$G30="",$H30="",$I30=""),"Completar dados",IF($I30="Cancelado","Cancelado — sem impacto",IF(AND($B30="Saída",$H30&gt;'Premissas'!$B$6),"Conferir limite de saída","OK"))))</f>
        <v/>
      </c>
      <c r="Q30">
        <f>IFERROR(IF('Premissas'!F30="","",'Premissas'!F30),"")</f>
        <v/>
      </c>
      <c r="R30">
        <f>IFERROR(IF('Premissas'!G30="","",'Premissas'!G30),"")</f>
        <v/>
      </c>
      <c r="S30">
        <f>IFERROR(IF('Premissas'!H30="","",'Premissas'!H30),"")</f>
        <v/>
      </c>
    </row>
    <row r="31" ht="22" customHeight="1">
      <c r="A31" s="27" t="n"/>
      <c r="B31" s="18" t="n"/>
      <c r="C31" s="19" t="n"/>
      <c r="D31" s="18" t="n"/>
      <c r="E31" s="19" t="n"/>
      <c r="F31" s="19" t="n"/>
      <c r="G31" s="18" t="n"/>
      <c r="H31" s="20" t="n"/>
      <c r="I31" s="18" t="n"/>
      <c r="J31" s="5">
        <f>IF(OR($A31="",$B31="",$H31="",$I31&lt;&gt;"Realizado"),"",IFERROR(IF($B31="Entrada",$H31,-$H31),""))</f>
        <v/>
      </c>
      <c r="K31" s="5">
        <f>IF(OR($A31="",$B31="",$H31="",$I31="",$I31="Cancelado"),"",IFERROR(IF($B31="Entrada",$H31,-$H31),""))</f>
        <v/>
      </c>
      <c r="L31" s="5">
        <f>IF(OR($A31="",$B31="",$H31="",$I31=""),"",IFERROR('Premissas'!$B$5+SUM($J$5:J31),""))</f>
        <v/>
      </c>
      <c r="M31" s="21">
        <f>IF(COUNTA($A31:$I31)=0,"",IF(OR($A31="",$B31="",$C31="",$D31="",$F31="",$G31="",$H31="",$I31=""),"Completar dados",IF($I31="Cancelado","Cancelado — sem impacto",IF(AND($B31="Saída",$H31&gt;'Premissas'!$B$6),"Conferir limite de saída","OK"))))</f>
        <v/>
      </c>
      <c r="Q31">
        <f>IFERROR(IF('Premissas'!F31="","",'Premissas'!F31),"")</f>
        <v/>
      </c>
      <c r="R31">
        <f>IFERROR(IF('Premissas'!G31="","",'Premissas'!G31),"")</f>
        <v/>
      </c>
      <c r="S31">
        <f>IFERROR(IF('Premissas'!H31="","",'Premissas'!H31),"")</f>
        <v/>
      </c>
    </row>
    <row r="32" ht="22" customHeight="1">
      <c r="A32" s="27" t="n"/>
      <c r="B32" s="18" t="n"/>
      <c r="C32" s="19" t="n"/>
      <c r="D32" s="18" t="n"/>
      <c r="E32" s="19" t="n"/>
      <c r="F32" s="19" t="n"/>
      <c r="G32" s="18" t="n"/>
      <c r="H32" s="20" t="n"/>
      <c r="I32" s="18" t="n"/>
      <c r="J32" s="8">
        <f>IF(OR($A32="",$B32="",$H32="",$I32&lt;&gt;"Realizado"),"",IFERROR(IF($B32="Entrada",$H32,-$H32),""))</f>
        <v/>
      </c>
      <c r="K32" s="8">
        <f>IF(OR($A32="",$B32="",$H32="",$I32="",$I32="Cancelado"),"",IFERROR(IF($B32="Entrada",$H32,-$H32),""))</f>
        <v/>
      </c>
      <c r="L32" s="8">
        <f>IF(OR($A32="",$B32="",$H32="",$I32=""),"",IFERROR('Premissas'!$B$5+SUM($J$5:J32),""))</f>
        <v/>
      </c>
      <c r="M32" s="22">
        <f>IF(COUNTA($A32:$I32)=0,"",IF(OR($A32="",$B32="",$C32="",$D32="",$F32="",$G32="",$H32="",$I32=""),"Completar dados",IF($I32="Cancelado","Cancelado — sem impacto",IF(AND($B32="Saída",$H32&gt;'Premissas'!$B$6),"Conferir limite de saída","OK"))))</f>
        <v/>
      </c>
      <c r="Q32">
        <f>IFERROR(IF('Premissas'!F32="","",'Premissas'!F32),"")</f>
        <v/>
      </c>
      <c r="R32">
        <f>IFERROR(IF('Premissas'!G32="","",'Premissas'!G32),"")</f>
        <v/>
      </c>
      <c r="S32">
        <f>IFERROR(IF('Premissas'!H32="","",'Premissas'!H32),"")</f>
        <v/>
      </c>
    </row>
    <row r="33" ht="22" customHeight="1">
      <c r="A33" s="27" t="n"/>
      <c r="B33" s="18" t="n"/>
      <c r="C33" s="19" t="n"/>
      <c r="D33" s="18" t="n"/>
      <c r="E33" s="19" t="n"/>
      <c r="F33" s="19" t="n"/>
      <c r="G33" s="18" t="n"/>
      <c r="H33" s="20" t="n"/>
      <c r="I33" s="18" t="n"/>
      <c r="J33" s="5">
        <f>IF(OR($A33="",$B33="",$H33="",$I33&lt;&gt;"Realizado"),"",IFERROR(IF($B33="Entrada",$H33,-$H33),""))</f>
        <v/>
      </c>
      <c r="K33" s="5">
        <f>IF(OR($A33="",$B33="",$H33="",$I33="",$I33="Cancelado"),"",IFERROR(IF($B33="Entrada",$H33,-$H33),""))</f>
        <v/>
      </c>
      <c r="L33" s="5">
        <f>IF(OR($A33="",$B33="",$H33="",$I33=""),"",IFERROR('Premissas'!$B$5+SUM($J$5:J33),""))</f>
        <v/>
      </c>
      <c r="M33" s="21">
        <f>IF(COUNTA($A33:$I33)=0,"",IF(OR($A33="",$B33="",$C33="",$D33="",$F33="",$G33="",$H33="",$I33=""),"Completar dados",IF($I33="Cancelado","Cancelado — sem impacto",IF(AND($B33="Saída",$H33&gt;'Premissas'!$B$6),"Conferir limite de saída","OK"))))</f>
        <v/>
      </c>
      <c r="Q33">
        <f>IFERROR(IF('Premissas'!F33="","",'Premissas'!F33),"")</f>
        <v/>
      </c>
      <c r="R33">
        <f>IFERROR(IF('Premissas'!G33="","",'Premissas'!G33),"")</f>
        <v/>
      </c>
      <c r="S33">
        <f>IFERROR(IF('Premissas'!H33="","",'Premissas'!H33),"")</f>
        <v/>
      </c>
    </row>
    <row r="34" ht="22" customHeight="1">
      <c r="A34" s="27" t="n"/>
      <c r="B34" s="18" t="n"/>
      <c r="C34" s="19" t="n"/>
      <c r="D34" s="18" t="n"/>
      <c r="E34" s="19" t="n"/>
      <c r="F34" s="19" t="n"/>
      <c r="G34" s="18" t="n"/>
      <c r="H34" s="20" t="n"/>
      <c r="I34" s="18" t="n"/>
      <c r="J34" s="8">
        <f>IF(OR($A34="",$B34="",$H34="",$I34&lt;&gt;"Realizado"),"",IFERROR(IF($B34="Entrada",$H34,-$H34),""))</f>
        <v/>
      </c>
      <c r="K34" s="8">
        <f>IF(OR($A34="",$B34="",$H34="",$I34="",$I34="Cancelado"),"",IFERROR(IF($B34="Entrada",$H34,-$H34),""))</f>
        <v/>
      </c>
      <c r="L34" s="8">
        <f>IF(OR($A34="",$B34="",$H34="",$I34=""),"",IFERROR('Premissas'!$B$5+SUM($J$5:J34),""))</f>
        <v/>
      </c>
      <c r="M34" s="22">
        <f>IF(COUNTA($A34:$I34)=0,"",IF(OR($A34="",$B34="",$C34="",$D34="",$F34="",$G34="",$H34="",$I34=""),"Completar dados",IF($I34="Cancelado","Cancelado — sem impacto",IF(AND($B34="Saída",$H34&gt;'Premissas'!$B$6),"Conferir limite de saída","OK"))))</f>
        <v/>
      </c>
      <c r="Q34">
        <f>IFERROR(IF('Premissas'!F34="","",'Premissas'!F34),"")</f>
        <v/>
      </c>
      <c r="R34">
        <f>IFERROR(IF('Premissas'!G34="","",'Premissas'!G34),"")</f>
        <v/>
      </c>
      <c r="S34">
        <f>IFERROR(IF('Premissas'!H34="","",'Premissas'!H34),"")</f>
        <v/>
      </c>
    </row>
    <row r="35" ht="22" customHeight="1">
      <c r="A35" s="27" t="n"/>
      <c r="B35" s="18" t="n"/>
      <c r="C35" s="19" t="n"/>
      <c r="D35" s="18" t="n"/>
      <c r="E35" s="19" t="n"/>
      <c r="F35" s="19" t="n"/>
      <c r="G35" s="18" t="n"/>
      <c r="H35" s="20" t="n"/>
      <c r="I35" s="18" t="n"/>
      <c r="J35" s="5">
        <f>IF(OR($A35="",$B35="",$H35="",$I35&lt;&gt;"Realizado"),"",IFERROR(IF($B35="Entrada",$H35,-$H35),""))</f>
        <v/>
      </c>
      <c r="K35" s="5">
        <f>IF(OR($A35="",$B35="",$H35="",$I35="",$I35="Cancelado"),"",IFERROR(IF($B35="Entrada",$H35,-$H35),""))</f>
        <v/>
      </c>
      <c r="L35" s="5">
        <f>IF(OR($A35="",$B35="",$H35="",$I35=""),"",IFERROR('Premissas'!$B$5+SUM($J$5:J35),""))</f>
        <v/>
      </c>
      <c r="M35" s="21">
        <f>IF(COUNTA($A35:$I35)=0,"",IF(OR($A35="",$B35="",$C35="",$D35="",$F35="",$G35="",$H35="",$I35=""),"Completar dados",IF($I35="Cancelado","Cancelado — sem impacto",IF(AND($B35="Saída",$H35&gt;'Premissas'!$B$6),"Conferir limite de saída","OK"))))</f>
        <v/>
      </c>
      <c r="Q35">
        <f>IFERROR(IF('Premissas'!F35="","",'Premissas'!F35),"")</f>
        <v/>
      </c>
      <c r="R35">
        <f>IFERROR(IF('Premissas'!G35="","",'Premissas'!G35),"")</f>
        <v/>
      </c>
      <c r="S35">
        <f>IFERROR(IF('Premissas'!H35="","",'Premissas'!H35),"")</f>
        <v/>
      </c>
    </row>
    <row r="36" ht="22" customHeight="1">
      <c r="A36" s="27" t="n"/>
      <c r="B36" s="18" t="n"/>
      <c r="C36" s="19" t="n"/>
      <c r="D36" s="18" t="n"/>
      <c r="E36" s="19" t="n"/>
      <c r="F36" s="19" t="n"/>
      <c r="G36" s="18" t="n"/>
      <c r="H36" s="20" t="n"/>
      <c r="I36" s="18" t="n"/>
      <c r="J36" s="8">
        <f>IF(OR($A36="",$B36="",$H36="",$I36&lt;&gt;"Realizado"),"",IFERROR(IF($B36="Entrada",$H36,-$H36),""))</f>
        <v/>
      </c>
      <c r="K36" s="8">
        <f>IF(OR($A36="",$B36="",$H36="",$I36="",$I36="Cancelado"),"",IFERROR(IF($B36="Entrada",$H36,-$H36),""))</f>
        <v/>
      </c>
      <c r="L36" s="8">
        <f>IF(OR($A36="",$B36="",$H36="",$I36=""),"",IFERROR('Premissas'!$B$5+SUM($J$5:J36),""))</f>
        <v/>
      </c>
      <c r="M36" s="22">
        <f>IF(COUNTA($A36:$I36)=0,"",IF(OR($A36="",$B36="",$C36="",$D36="",$F36="",$G36="",$H36="",$I36=""),"Completar dados",IF($I36="Cancelado","Cancelado — sem impacto",IF(AND($B36="Saída",$H36&gt;'Premissas'!$B$6),"Conferir limite de saída","OK"))))</f>
        <v/>
      </c>
      <c r="Q36">
        <f>IFERROR(IF('Premissas'!F36="","",'Premissas'!F36),"")</f>
        <v/>
      </c>
      <c r="R36">
        <f>IFERROR(IF('Premissas'!G36="","",'Premissas'!G36),"")</f>
        <v/>
      </c>
      <c r="S36">
        <f>IFERROR(IF('Premissas'!H36="","",'Premissas'!H36),"")</f>
        <v/>
      </c>
    </row>
    <row r="37" ht="22" customHeight="1">
      <c r="A37" s="27" t="n"/>
      <c r="B37" s="18" t="n"/>
      <c r="C37" s="19" t="n"/>
      <c r="D37" s="18" t="n"/>
      <c r="E37" s="19" t="n"/>
      <c r="F37" s="19" t="n"/>
      <c r="G37" s="18" t="n"/>
      <c r="H37" s="20" t="n"/>
      <c r="I37" s="18" t="n"/>
      <c r="J37" s="5">
        <f>IF(OR($A37="",$B37="",$H37="",$I37&lt;&gt;"Realizado"),"",IFERROR(IF($B37="Entrada",$H37,-$H37),""))</f>
        <v/>
      </c>
      <c r="K37" s="5">
        <f>IF(OR($A37="",$B37="",$H37="",$I37="",$I37="Cancelado"),"",IFERROR(IF($B37="Entrada",$H37,-$H37),""))</f>
        <v/>
      </c>
      <c r="L37" s="5">
        <f>IF(OR($A37="",$B37="",$H37="",$I37=""),"",IFERROR('Premissas'!$B$5+SUM($J$5:J37),""))</f>
        <v/>
      </c>
      <c r="M37" s="21">
        <f>IF(COUNTA($A37:$I37)=0,"",IF(OR($A37="",$B37="",$C37="",$D37="",$F37="",$G37="",$H37="",$I37=""),"Completar dados",IF($I37="Cancelado","Cancelado — sem impacto",IF(AND($B37="Saída",$H37&gt;'Premissas'!$B$6),"Conferir limite de saída","OK"))))</f>
        <v/>
      </c>
      <c r="Q37">
        <f>IFERROR(IF('Premissas'!F37="","",'Premissas'!F37),"")</f>
        <v/>
      </c>
      <c r="R37">
        <f>IFERROR(IF('Premissas'!G37="","",'Premissas'!G37),"")</f>
        <v/>
      </c>
      <c r="S37">
        <f>IFERROR(IF('Premissas'!H37="","",'Premissas'!H37),"")</f>
        <v/>
      </c>
    </row>
    <row r="38" ht="22" customHeight="1">
      <c r="A38" s="27" t="n"/>
      <c r="B38" s="18" t="n"/>
      <c r="C38" s="19" t="n"/>
      <c r="D38" s="18" t="n"/>
      <c r="E38" s="19" t="n"/>
      <c r="F38" s="19" t="n"/>
      <c r="G38" s="18" t="n"/>
      <c r="H38" s="20" t="n"/>
      <c r="I38" s="18" t="n"/>
      <c r="J38" s="8">
        <f>IF(OR($A38="",$B38="",$H38="",$I38&lt;&gt;"Realizado"),"",IFERROR(IF($B38="Entrada",$H38,-$H38),""))</f>
        <v/>
      </c>
      <c r="K38" s="8">
        <f>IF(OR($A38="",$B38="",$H38="",$I38="",$I38="Cancelado"),"",IFERROR(IF($B38="Entrada",$H38,-$H38),""))</f>
        <v/>
      </c>
      <c r="L38" s="8">
        <f>IF(OR($A38="",$B38="",$H38="",$I38=""),"",IFERROR('Premissas'!$B$5+SUM($J$5:J38),""))</f>
        <v/>
      </c>
      <c r="M38" s="22">
        <f>IF(COUNTA($A38:$I38)=0,"",IF(OR($A38="",$B38="",$C38="",$D38="",$F38="",$G38="",$H38="",$I38=""),"Completar dados",IF($I38="Cancelado","Cancelado — sem impacto",IF(AND($B38="Saída",$H38&gt;'Premissas'!$B$6),"Conferir limite de saída","OK"))))</f>
        <v/>
      </c>
      <c r="Q38">
        <f>IFERROR(IF('Premissas'!F38="","",'Premissas'!F38),"")</f>
        <v/>
      </c>
      <c r="R38">
        <f>IFERROR(IF('Premissas'!G38="","",'Premissas'!G38),"")</f>
        <v/>
      </c>
      <c r="S38">
        <f>IFERROR(IF('Premissas'!H38="","",'Premissas'!H38),"")</f>
        <v/>
      </c>
    </row>
    <row r="39" ht="22" customHeight="1">
      <c r="A39" s="27" t="n"/>
      <c r="B39" s="18" t="n"/>
      <c r="C39" s="19" t="n"/>
      <c r="D39" s="18" t="n"/>
      <c r="E39" s="19" t="n"/>
      <c r="F39" s="19" t="n"/>
      <c r="G39" s="18" t="n"/>
      <c r="H39" s="20" t="n"/>
      <c r="I39" s="18" t="n"/>
      <c r="J39" s="5">
        <f>IF(OR($A39="",$B39="",$H39="",$I39&lt;&gt;"Realizado"),"",IFERROR(IF($B39="Entrada",$H39,-$H39),""))</f>
        <v/>
      </c>
      <c r="K39" s="5">
        <f>IF(OR($A39="",$B39="",$H39="",$I39="",$I39="Cancelado"),"",IFERROR(IF($B39="Entrada",$H39,-$H39),""))</f>
        <v/>
      </c>
      <c r="L39" s="5">
        <f>IF(OR($A39="",$B39="",$H39="",$I39=""),"",IFERROR('Premissas'!$B$5+SUM($J$5:J39),""))</f>
        <v/>
      </c>
      <c r="M39" s="21">
        <f>IF(COUNTA($A39:$I39)=0,"",IF(OR($A39="",$B39="",$C39="",$D39="",$F39="",$G39="",$H39="",$I39=""),"Completar dados",IF($I39="Cancelado","Cancelado — sem impacto",IF(AND($B39="Saída",$H39&gt;'Premissas'!$B$6),"Conferir limite de saída","OK"))))</f>
        <v/>
      </c>
      <c r="Q39">
        <f>IFERROR(IF('Premissas'!F39="","",'Premissas'!F39),"")</f>
        <v/>
      </c>
      <c r="R39">
        <f>IFERROR(IF('Premissas'!G39="","",'Premissas'!G39),"")</f>
        <v/>
      </c>
      <c r="S39">
        <f>IFERROR(IF('Premissas'!H39="","",'Premissas'!H39),"")</f>
        <v/>
      </c>
    </row>
    <row r="40" ht="22" customHeight="1">
      <c r="A40" s="27" t="n"/>
      <c r="B40" s="18" t="n"/>
      <c r="C40" s="19" t="n"/>
      <c r="D40" s="18" t="n"/>
      <c r="E40" s="19" t="n"/>
      <c r="F40" s="19" t="n"/>
      <c r="G40" s="18" t="n"/>
      <c r="H40" s="20" t="n"/>
      <c r="I40" s="18" t="n"/>
      <c r="J40" s="8">
        <f>IF(OR($A40="",$B40="",$H40="",$I40&lt;&gt;"Realizado"),"",IFERROR(IF($B40="Entrada",$H40,-$H40),""))</f>
        <v/>
      </c>
      <c r="K40" s="8">
        <f>IF(OR($A40="",$B40="",$H40="",$I40="",$I40="Cancelado"),"",IFERROR(IF($B40="Entrada",$H40,-$H40),""))</f>
        <v/>
      </c>
      <c r="L40" s="8">
        <f>IF(OR($A40="",$B40="",$H40="",$I40=""),"",IFERROR('Premissas'!$B$5+SUM($J$5:J40),""))</f>
        <v/>
      </c>
      <c r="M40" s="22">
        <f>IF(COUNTA($A40:$I40)=0,"",IF(OR($A40="",$B40="",$C40="",$D40="",$F40="",$G40="",$H40="",$I40=""),"Completar dados",IF($I40="Cancelado","Cancelado — sem impacto",IF(AND($B40="Saída",$H40&gt;'Premissas'!$B$6),"Conferir limite de saída","OK"))))</f>
        <v/>
      </c>
      <c r="Q40">
        <f>IFERROR(IF('Premissas'!F40="","",'Premissas'!F40),"")</f>
        <v/>
      </c>
      <c r="R40">
        <f>IFERROR(IF('Premissas'!G40="","",'Premissas'!G40),"")</f>
        <v/>
      </c>
      <c r="S40">
        <f>IFERROR(IF('Premissas'!H40="","",'Premissas'!H40),"")</f>
        <v/>
      </c>
    </row>
    <row r="41" ht="22" customHeight="1">
      <c r="A41" s="27" t="n"/>
      <c r="B41" s="18" t="n"/>
      <c r="C41" s="19" t="n"/>
      <c r="D41" s="18" t="n"/>
      <c r="E41" s="19" t="n"/>
      <c r="F41" s="19" t="n"/>
      <c r="G41" s="18" t="n"/>
      <c r="H41" s="20" t="n"/>
      <c r="I41" s="18" t="n"/>
      <c r="J41" s="5">
        <f>IF(OR($A41="",$B41="",$H41="",$I41&lt;&gt;"Realizado"),"",IFERROR(IF($B41="Entrada",$H41,-$H41),""))</f>
        <v/>
      </c>
      <c r="K41" s="5">
        <f>IF(OR($A41="",$B41="",$H41="",$I41="",$I41="Cancelado"),"",IFERROR(IF($B41="Entrada",$H41,-$H41),""))</f>
        <v/>
      </c>
      <c r="L41" s="5">
        <f>IF(OR($A41="",$B41="",$H41="",$I41=""),"",IFERROR('Premissas'!$B$5+SUM($J$5:J41),""))</f>
        <v/>
      </c>
      <c r="M41" s="21">
        <f>IF(COUNTA($A41:$I41)=0,"",IF(OR($A41="",$B41="",$C41="",$D41="",$F41="",$G41="",$H41="",$I41=""),"Completar dados",IF($I41="Cancelado","Cancelado — sem impacto",IF(AND($B41="Saída",$H41&gt;'Premissas'!$B$6),"Conferir limite de saída","OK"))))</f>
        <v/>
      </c>
      <c r="Q41">
        <f>IFERROR(IF('Premissas'!F41="","",'Premissas'!F41),"")</f>
        <v/>
      </c>
      <c r="R41">
        <f>IFERROR(IF('Premissas'!G41="","",'Premissas'!G41),"")</f>
        <v/>
      </c>
      <c r="S41">
        <f>IFERROR(IF('Premissas'!H41="","",'Premissas'!H41),"")</f>
        <v/>
      </c>
    </row>
    <row r="42" ht="22" customHeight="1">
      <c r="A42" s="27" t="n"/>
      <c r="B42" s="18" t="n"/>
      <c r="C42" s="19" t="n"/>
      <c r="D42" s="18" t="n"/>
      <c r="E42" s="19" t="n"/>
      <c r="F42" s="19" t="n"/>
      <c r="G42" s="18" t="n"/>
      <c r="H42" s="20" t="n"/>
      <c r="I42" s="18" t="n"/>
      <c r="J42" s="8">
        <f>IF(OR($A42="",$B42="",$H42="",$I42&lt;&gt;"Realizado"),"",IFERROR(IF($B42="Entrada",$H42,-$H42),""))</f>
        <v/>
      </c>
      <c r="K42" s="8">
        <f>IF(OR($A42="",$B42="",$H42="",$I42="",$I42="Cancelado"),"",IFERROR(IF($B42="Entrada",$H42,-$H42),""))</f>
        <v/>
      </c>
      <c r="L42" s="8">
        <f>IF(OR($A42="",$B42="",$H42="",$I42=""),"",IFERROR('Premissas'!$B$5+SUM($J$5:J42),""))</f>
        <v/>
      </c>
      <c r="M42" s="22">
        <f>IF(COUNTA($A42:$I42)=0,"",IF(OR($A42="",$B42="",$C42="",$D42="",$F42="",$G42="",$H42="",$I42=""),"Completar dados",IF($I42="Cancelado","Cancelado — sem impacto",IF(AND($B42="Saída",$H42&gt;'Premissas'!$B$6),"Conferir limite de saída","OK"))))</f>
        <v/>
      </c>
      <c r="Q42">
        <f>IFERROR(IF('Premissas'!F42="","",'Premissas'!F42),"")</f>
        <v/>
      </c>
      <c r="R42">
        <f>IFERROR(IF('Premissas'!G42="","",'Premissas'!G42),"")</f>
        <v/>
      </c>
      <c r="S42">
        <f>IFERROR(IF('Premissas'!H42="","",'Premissas'!H42),"")</f>
        <v/>
      </c>
    </row>
    <row r="43" ht="22" customHeight="1">
      <c r="A43" s="27" t="n"/>
      <c r="B43" s="18" t="n"/>
      <c r="C43" s="19" t="n"/>
      <c r="D43" s="18" t="n"/>
      <c r="E43" s="19" t="n"/>
      <c r="F43" s="19" t="n"/>
      <c r="G43" s="18" t="n"/>
      <c r="H43" s="20" t="n"/>
      <c r="I43" s="18" t="n"/>
      <c r="J43" s="5">
        <f>IF(OR($A43="",$B43="",$H43="",$I43&lt;&gt;"Realizado"),"",IFERROR(IF($B43="Entrada",$H43,-$H43),""))</f>
        <v/>
      </c>
      <c r="K43" s="5">
        <f>IF(OR($A43="",$B43="",$H43="",$I43="",$I43="Cancelado"),"",IFERROR(IF($B43="Entrada",$H43,-$H43),""))</f>
        <v/>
      </c>
      <c r="L43" s="5">
        <f>IF(OR($A43="",$B43="",$H43="",$I43=""),"",IFERROR('Premissas'!$B$5+SUM($J$5:J43),""))</f>
        <v/>
      </c>
      <c r="M43" s="21">
        <f>IF(COUNTA($A43:$I43)=0,"",IF(OR($A43="",$B43="",$C43="",$D43="",$F43="",$G43="",$H43="",$I43=""),"Completar dados",IF($I43="Cancelado","Cancelado — sem impacto",IF(AND($B43="Saída",$H43&gt;'Premissas'!$B$6),"Conferir limite de saída","OK"))))</f>
        <v/>
      </c>
      <c r="Q43">
        <f>IFERROR(IF('Premissas'!F43="","",'Premissas'!F43),"")</f>
        <v/>
      </c>
      <c r="R43">
        <f>IFERROR(IF('Premissas'!G43="","",'Premissas'!G43),"")</f>
        <v/>
      </c>
      <c r="S43">
        <f>IFERROR(IF('Premissas'!H43="","",'Premissas'!H43),"")</f>
        <v/>
      </c>
    </row>
    <row r="44" ht="22" customHeight="1">
      <c r="A44" s="27" t="n"/>
      <c r="B44" s="18" t="n"/>
      <c r="C44" s="19" t="n"/>
      <c r="D44" s="18" t="n"/>
      <c r="E44" s="19" t="n"/>
      <c r="F44" s="19" t="n"/>
      <c r="G44" s="18" t="n"/>
      <c r="H44" s="20" t="n"/>
      <c r="I44" s="18" t="n"/>
      <c r="J44" s="8">
        <f>IF(OR($A44="",$B44="",$H44="",$I44&lt;&gt;"Realizado"),"",IFERROR(IF($B44="Entrada",$H44,-$H44),""))</f>
        <v/>
      </c>
      <c r="K44" s="8">
        <f>IF(OR($A44="",$B44="",$H44="",$I44="",$I44="Cancelado"),"",IFERROR(IF($B44="Entrada",$H44,-$H44),""))</f>
        <v/>
      </c>
      <c r="L44" s="8">
        <f>IF(OR($A44="",$B44="",$H44="",$I44=""),"",IFERROR('Premissas'!$B$5+SUM($J$5:J44),""))</f>
        <v/>
      </c>
      <c r="M44" s="22">
        <f>IF(COUNTA($A44:$I44)=0,"",IF(OR($A44="",$B44="",$C44="",$D44="",$F44="",$G44="",$H44="",$I44=""),"Completar dados",IF($I44="Cancelado","Cancelado — sem impacto",IF(AND($B44="Saída",$H44&gt;'Premissas'!$B$6),"Conferir limite de saída","OK"))))</f>
        <v/>
      </c>
      <c r="Q44">
        <f>IFERROR(IF('Premissas'!F44="","",'Premissas'!F44),"")</f>
        <v/>
      </c>
      <c r="R44">
        <f>IFERROR(IF('Premissas'!G44="","",'Premissas'!G44),"")</f>
        <v/>
      </c>
      <c r="S44">
        <f>IFERROR(IF('Premissas'!H44="","",'Premissas'!H44),"")</f>
        <v/>
      </c>
    </row>
    <row r="45" ht="22" customHeight="1">
      <c r="A45" s="27" t="n"/>
      <c r="B45" s="18" t="n"/>
      <c r="C45" s="19" t="n"/>
      <c r="D45" s="18" t="n"/>
      <c r="E45" s="19" t="n"/>
      <c r="F45" s="19" t="n"/>
      <c r="G45" s="18" t="n"/>
      <c r="H45" s="20" t="n"/>
      <c r="I45" s="18" t="n"/>
      <c r="J45" s="5">
        <f>IF(OR($A45="",$B45="",$H45="",$I45&lt;&gt;"Realizado"),"",IFERROR(IF($B45="Entrada",$H45,-$H45),""))</f>
        <v/>
      </c>
      <c r="K45" s="5">
        <f>IF(OR($A45="",$B45="",$H45="",$I45="",$I45="Cancelado"),"",IFERROR(IF($B45="Entrada",$H45,-$H45),""))</f>
        <v/>
      </c>
      <c r="L45" s="5">
        <f>IF(OR($A45="",$B45="",$H45="",$I45=""),"",IFERROR('Premissas'!$B$5+SUM($J$5:J45),""))</f>
        <v/>
      </c>
      <c r="M45" s="21">
        <f>IF(COUNTA($A45:$I45)=0,"",IF(OR($A45="",$B45="",$C45="",$D45="",$F45="",$G45="",$H45="",$I45=""),"Completar dados",IF($I45="Cancelado","Cancelado — sem impacto",IF(AND($B45="Saída",$H45&gt;'Premissas'!$B$6),"Conferir limite de saída","OK"))))</f>
        <v/>
      </c>
      <c r="Q45">
        <f>IFERROR(IF('Premissas'!F45="","",'Premissas'!F45),"")</f>
        <v/>
      </c>
      <c r="R45">
        <f>IFERROR(IF('Premissas'!G45="","",'Premissas'!G45),"")</f>
        <v/>
      </c>
      <c r="S45">
        <f>IFERROR(IF('Premissas'!H45="","",'Premissas'!H45),"")</f>
        <v/>
      </c>
    </row>
    <row r="46" ht="22" customHeight="1">
      <c r="A46" s="27" t="n"/>
      <c r="B46" s="18" t="n"/>
      <c r="C46" s="19" t="n"/>
      <c r="D46" s="18" t="n"/>
      <c r="E46" s="19" t="n"/>
      <c r="F46" s="19" t="n"/>
      <c r="G46" s="18" t="n"/>
      <c r="H46" s="20" t="n"/>
      <c r="I46" s="18" t="n"/>
      <c r="J46" s="8">
        <f>IF(OR($A46="",$B46="",$H46="",$I46&lt;&gt;"Realizado"),"",IFERROR(IF($B46="Entrada",$H46,-$H46),""))</f>
        <v/>
      </c>
      <c r="K46" s="8">
        <f>IF(OR($A46="",$B46="",$H46="",$I46="",$I46="Cancelado"),"",IFERROR(IF($B46="Entrada",$H46,-$H46),""))</f>
        <v/>
      </c>
      <c r="L46" s="8">
        <f>IF(OR($A46="",$B46="",$H46="",$I46=""),"",IFERROR('Premissas'!$B$5+SUM($J$5:J46),""))</f>
        <v/>
      </c>
      <c r="M46" s="22">
        <f>IF(COUNTA($A46:$I46)=0,"",IF(OR($A46="",$B46="",$C46="",$D46="",$F46="",$G46="",$H46="",$I46=""),"Completar dados",IF($I46="Cancelado","Cancelado — sem impacto",IF(AND($B46="Saída",$H46&gt;'Premissas'!$B$6),"Conferir limite de saída","OK"))))</f>
        <v/>
      </c>
      <c r="Q46">
        <f>IFERROR(IF('Premissas'!F46="","",'Premissas'!F46),"")</f>
        <v/>
      </c>
      <c r="R46">
        <f>IFERROR(IF('Premissas'!G46="","",'Premissas'!G46),"")</f>
        <v/>
      </c>
      <c r="S46">
        <f>IFERROR(IF('Premissas'!H46="","",'Premissas'!H46),"")</f>
        <v/>
      </c>
    </row>
    <row r="47" ht="22" customHeight="1">
      <c r="A47" s="27" t="n"/>
      <c r="B47" s="18" t="n"/>
      <c r="C47" s="19" t="n"/>
      <c r="D47" s="18" t="n"/>
      <c r="E47" s="19" t="n"/>
      <c r="F47" s="19" t="n"/>
      <c r="G47" s="18" t="n"/>
      <c r="H47" s="20" t="n"/>
      <c r="I47" s="18" t="n"/>
      <c r="J47" s="5">
        <f>IF(OR($A47="",$B47="",$H47="",$I47&lt;&gt;"Realizado"),"",IFERROR(IF($B47="Entrada",$H47,-$H47),""))</f>
        <v/>
      </c>
      <c r="K47" s="5">
        <f>IF(OR($A47="",$B47="",$H47="",$I47="",$I47="Cancelado"),"",IFERROR(IF($B47="Entrada",$H47,-$H47),""))</f>
        <v/>
      </c>
      <c r="L47" s="5">
        <f>IF(OR($A47="",$B47="",$H47="",$I47=""),"",IFERROR('Premissas'!$B$5+SUM($J$5:J47),""))</f>
        <v/>
      </c>
      <c r="M47" s="21">
        <f>IF(COUNTA($A47:$I47)=0,"",IF(OR($A47="",$B47="",$C47="",$D47="",$F47="",$G47="",$H47="",$I47=""),"Completar dados",IF($I47="Cancelado","Cancelado — sem impacto",IF(AND($B47="Saída",$H47&gt;'Premissas'!$B$6),"Conferir limite de saída","OK"))))</f>
        <v/>
      </c>
      <c r="Q47">
        <f>IFERROR(IF('Premissas'!F47="","",'Premissas'!F47),"")</f>
        <v/>
      </c>
      <c r="R47">
        <f>IFERROR(IF('Premissas'!G47="","",'Premissas'!G47),"")</f>
        <v/>
      </c>
      <c r="S47">
        <f>IFERROR(IF('Premissas'!H47="","",'Premissas'!H47),"")</f>
        <v/>
      </c>
    </row>
    <row r="48" ht="22" customHeight="1">
      <c r="A48" s="27" t="n"/>
      <c r="B48" s="18" t="n"/>
      <c r="C48" s="19" t="n"/>
      <c r="D48" s="18" t="n"/>
      <c r="E48" s="19" t="n"/>
      <c r="F48" s="19" t="n"/>
      <c r="G48" s="18" t="n"/>
      <c r="H48" s="20" t="n"/>
      <c r="I48" s="18" t="n"/>
      <c r="J48" s="8">
        <f>IF(OR($A48="",$B48="",$H48="",$I48&lt;&gt;"Realizado"),"",IFERROR(IF($B48="Entrada",$H48,-$H48),""))</f>
        <v/>
      </c>
      <c r="K48" s="8">
        <f>IF(OR($A48="",$B48="",$H48="",$I48="",$I48="Cancelado"),"",IFERROR(IF($B48="Entrada",$H48,-$H48),""))</f>
        <v/>
      </c>
      <c r="L48" s="8">
        <f>IF(OR($A48="",$B48="",$H48="",$I48=""),"",IFERROR('Premissas'!$B$5+SUM($J$5:J48),""))</f>
        <v/>
      </c>
      <c r="M48" s="22">
        <f>IF(COUNTA($A48:$I48)=0,"",IF(OR($A48="",$B48="",$C48="",$D48="",$F48="",$G48="",$H48="",$I48=""),"Completar dados",IF($I48="Cancelado","Cancelado — sem impacto",IF(AND($B48="Saída",$H48&gt;'Premissas'!$B$6),"Conferir limite de saída","OK"))))</f>
        <v/>
      </c>
      <c r="Q48">
        <f>IFERROR(IF('Premissas'!F48="","",'Premissas'!F48),"")</f>
        <v/>
      </c>
      <c r="R48">
        <f>IFERROR(IF('Premissas'!G48="","",'Premissas'!G48),"")</f>
        <v/>
      </c>
      <c r="S48">
        <f>IFERROR(IF('Premissas'!H48="","",'Premissas'!H48),"")</f>
        <v/>
      </c>
    </row>
    <row r="49" ht="22" customHeight="1">
      <c r="A49" s="27" t="n"/>
      <c r="B49" s="18" t="n"/>
      <c r="C49" s="19" t="n"/>
      <c r="D49" s="18" t="n"/>
      <c r="E49" s="19" t="n"/>
      <c r="F49" s="19" t="n"/>
      <c r="G49" s="18" t="n"/>
      <c r="H49" s="20" t="n"/>
      <c r="I49" s="18" t="n"/>
      <c r="J49" s="5">
        <f>IF(OR($A49="",$B49="",$H49="",$I49&lt;&gt;"Realizado"),"",IFERROR(IF($B49="Entrada",$H49,-$H49),""))</f>
        <v/>
      </c>
      <c r="K49" s="5">
        <f>IF(OR($A49="",$B49="",$H49="",$I49="",$I49="Cancelado"),"",IFERROR(IF($B49="Entrada",$H49,-$H49),""))</f>
        <v/>
      </c>
      <c r="L49" s="5">
        <f>IF(OR($A49="",$B49="",$H49="",$I49=""),"",IFERROR('Premissas'!$B$5+SUM($J$5:J49),""))</f>
        <v/>
      </c>
      <c r="M49" s="21">
        <f>IF(COUNTA($A49:$I49)=0,"",IF(OR($A49="",$B49="",$C49="",$D49="",$F49="",$G49="",$H49="",$I49=""),"Completar dados",IF($I49="Cancelado","Cancelado — sem impacto",IF(AND($B49="Saída",$H49&gt;'Premissas'!$B$6),"Conferir limite de saída","OK"))))</f>
        <v/>
      </c>
      <c r="Q49">
        <f>IFERROR(IF('Premissas'!F49="","",'Premissas'!F49),"")</f>
        <v/>
      </c>
      <c r="R49">
        <f>IFERROR(IF('Premissas'!G49="","",'Premissas'!G49),"")</f>
        <v/>
      </c>
      <c r="S49">
        <f>IFERROR(IF('Premissas'!H49="","",'Premissas'!H49),"")</f>
        <v/>
      </c>
    </row>
    <row r="50" ht="22" customHeight="1">
      <c r="A50" s="27" t="n"/>
      <c r="B50" s="18" t="n"/>
      <c r="C50" s="19" t="n"/>
      <c r="D50" s="18" t="n"/>
      <c r="E50" s="19" t="n"/>
      <c r="F50" s="19" t="n"/>
      <c r="G50" s="18" t="n"/>
      <c r="H50" s="20" t="n"/>
      <c r="I50" s="18" t="n"/>
      <c r="J50" s="8">
        <f>IF(OR($A50="",$B50="",$H50="",$I50&lt;&gt;"Realizado"),"",IFERROR(IF($B50="Entrada",$H50,-$H50),""))</f>
        <v/>
      </c>
      <c r="K50" s="8">
        <f>IF(OR($A50="",$B50="",$H50="",$I50="",$I50="Cancelado"),"",IFERROR(IF($B50="Entrada",$H50,-$H50),""))</f>
        <v/>
      </c>
      <c r="L50" s="8">
        <f>IF(OR($A50="",$B50="",$H50="",$I50=""),"",IFERROR('Premissas'!$B$5+SUM($J$5:J50),""))</f>
        <v/>
      </c>
      <c r="M50" s="22">
        <f>IF(COUNTA($A50:$I50)=0,"",IF(OR($A50="",$B50="",$C50="",$D50="",$F50="",$G50="",$H50="",$I50=""),"Completar dados",IF($I50="Cancelado","Cancelado — sem impacto",IF(AND($B50="Saída",$H50&gt;'Premissas'!$B$6),"Conferir limite de saída","OK"))))</f>
        <v/>
      </c>
      <c r="Q50">
        <f>IFERROR(IF('Premissas'!F50="","",'Premissas'!F50),"")</f>
        <v/>
      </c>
      <c r="R50">
        <f>IFERROR(IF('Premissas'!G50="","",'Premissas'!G50),"")</f>
        <v/>
      </c>
      <c r="S50">
        <f>IFERROR(IF('Premissas'!H50="","",'Premissas'!H50),"")</f>
        <v/>
      </c>
    </row>
    <row r="51" ht="22" customHeight="1">
      <c r="A51" s="27" t="n"/>
      <c r="B51" s="18" t="n"/>
      <c r="C51" s="19" t="n"/>
      <c r="D51" s="18" t="n"/>
      <c r="E51" s="19" t="n"/>
      <c r="F51" s="19" t="n"/>
      <c r="G51" s="18" t="n"/>
      <c r="H51" s="20" t="n"/>
      <c r="I51" s="18" t="n"/>
      <c r="J51" s="5">
        <f>IF(OR($A51="",$B51="",$H51="",$I51&lt;&gt;"Realizado"),"",IFERROR(IF($B51="Entrada",$H51,-$H51),""))</f>
        <v/>
      </c>
      <c r="K51" s="5">
        <f>IF(OR($A51="",$B51="",$H51="",$I51="",$I51="Cancelado"),"",IFERROR(IF($B51="Entrada",$H51,-$H51),""))</f>
        <v/>
      </c>
      <c r="L51" s="5">
        <f>IF(OR($A51="",$B51="",$H51="",$I51=""),"",IFERROR('Premissas'!$B$5+SUM($J$5:J51),""))</f>
        <v/>
      </c>
      <c r="M51" s="21">
        <f>IF(COUNTA($A51:$I51)=0,"",IF(OR($A51="",$B51="",$C51="",$D51="",$F51="",$G51="",$H51="",$I51=""),"Completar dados",IF($I51="Cancelado","Cancelado — sem impacto",IF(AND($B51="Saída",$H51&gt;'Premissas'!$B$6),"Conferir limite de saída","OK"))))</f>
        <v/>
      </c>
      <c r="Q51">
        <f>IFERROR(IF('Premissas'!F51="","",'Premissas'!F51),"")</f>
        <v/>
      </c>
      <c r="R51">
        <f>IFERROR(IF('Premissas'!G51="","",'Premissas'!G51),"")</f>
        <v/>
      </c>
      <c r="S51">
        <f>IFERROR(IF('Premissas'!H51="","",'Premissas'!H51),"")</f>
        <v/>
      </c>
    </row>
    <row r="52" ht="22" customHeight="1">
      <c r="A52" s="27" t="n"/>
      <c r="B52" s="18" t="n"/>
      <c r="C52" s="19" t="n"/>
      <c r="D52" s="18" t="n"/>
      <c r="E52" s="19" t="n"/>
      <c r="F52" s="19" t="n"/>
      <c r="G52" s="18" t="n"/>
      <c r="H52" s="20" t="n"/>
      <c r="I52" s="18" t="n"/>
      <c r="J52" s="8">
        <f>IF(OR($A52="",$B52="",$H52="",$I52&lt;&gt;"Realizado"),"",IFERROR(IF($B52="Entrada",$H52,-$H52),""))</f>
        <v/>
      </c>
      <c r="K52" s="8">
        <f>IF(OR($A52="",$B52="",$H52="",$I52="",$I52="Cancelado"),"",IFERROR(IF($B52="Entrada",$H52,-$H52),""))</f>
        <v/>
      </c>
      <c r="L52" s="8">
        <f>IF(OR($A52="",$B52="",$H52="",$I52=""),"",IFERROR('Premissas'!$B$5+SUM($J$5:J52),""))</f>
        <v/>
      </c>
      <c r="M52" s="22">
        <f>IF(COUNTA($A52:$I52)=0,"",IF(OR($A52="",$B52="",$C52="",$D52="",$F52="",$G52="",$H52="",$I52=""),"Completar dados",IF($I52="Cancelado","Cancelado — sem impacto",IF(AND($B52="Saída",$H52&gt;'Premissas'!$B$6),"Conferir limite de saída","OK"))))</f>
        <v/>
      </c>
      <c r="Q52">
        <f>IFERROR(IF('Premissas'!F52="","",'Premissas'!F52),"")</f>
        <v/>
      </c>
      <c r="R52">
        <f>IFERROR(IF('Premissas'!G52="","",'Premissas'!G52),"")</f>
        <v/>
      </c>
      <c r="S52">
        <f>IFERROR(IF('Premissas'!H52="","",'Premissas'!H52),"")</f>
        <v/>
      </c>
    </row>
    <row r="53" ht="22" customHeight="1">
      <c r="A53" s="27" t="n"/>
      <c r="B53" s="18" t="n"/>
      <c r="C53" s="19" t="n"/>
      <c r="D53" s="18" t="n"/>
      <c r="E53" s="19" t="n"/>
      <c r="F53" s="19" t="n"/>
      <c r="G53" s="18" t="n"/>
      <c r="H53" s="20" t="n"/>
      <c r="I53" s="18" t="n"/>
      <c r="J53" s="5">
        <f>IF(OR($A53="",$B53="",$H53="",$I53&lt;&gt;"Realizado"),"",IFERROR(IF($B53="Entrada",$H53,-$H53),""))</f>
        <v/>
      </c>
      <c r="K53" s="5">
        <f>IF(OR($A53="",$B53="",$H53="",$I53="",$I53="Cancelado"),"",IFERROR(IF($B53="Entrada",$H53,-$H53),""))</f>
        <v/>
      </c>
      <c r="L53" s="5">
        <f>IF(OR($A53="",$B53="",$H53="",$I53=""),"",IFERROR('Premissas'!$B$5+SUM($J$5:J53),""))</f>
        <v/>
      </c>
      <c r="M53" s="21">
        <f>IF(COUNTA($A53:$I53)=0,"",IF(OR($A53="",$B53="",$C53="",$D53="",$F53="",$G53="",$H53="",$I53=""),"Completar dados",IF($I53="Cancelado","Cancelado — sem impacto",IF(AND($B53="Saída",$H53&gt;'Premissas'!$B$6),"Conferir limite de saída","OK"))))</f>
        <v/>
      </c>
      <c r="Q53">
        <f>IFERROR(IF('Premissas'!F53="","",'Premissas'!F53),"")</f>
        <v/>
      </c>
      <c r="R53">
        <f>IFERROR(IF('Premissas'!G53="","",'Premissas'!G53),"")</f>
        <v/>
      </c>
      <c r="S53">
        <f>IFERROR(IF('Premissas'!H53="","",'Premissas'!H53),"")</f>
        <v/>
      </c>
    </row>
    <row r="54" ht="22" customHeight="1">
      <c r="A54" s="27" t="n"/>
      <c r="B54" s="18" t="n"/>
      <c r="C54" s="19" t="n"/>
      <c r="D54" s="18" t="n"/>
      <c r="E54" s="19" t="n"/>
      <c r="F54" s="19" t="n"/>
      <c r="G54" s="18" t="n"/>
      <c r="H54" s="20" t="n"/>
      <c r="I54" s="18" t="n"/>
      <c r="J54" s="8">
        <f>IF(OR($A54="",$B54="",$H54="",$I54&lt;&gt;"Realizado"),"",IFERROR(IF($B54="Entrada",$H54,-$H54),""))</f>
        <v/>
      </c>
      <c r="K54" s="8">
        <f>IF(OR($A54="",$B54="",$H54="",$I54="",$I54="Cancelado"),"",IFERROR(IF($B54="Entrada",$H54,-$H54),""))</f>
        <v/>
      </c>
      <c r="L54" s="8">
        <f>IF(OR($A54="",$B54="",$H54="",$I54=""),"",IFERROR('Premissas'!$B$5+SUM($J$5:J54),""))</f>
        <v/>
      </c>
      <c r="M54" s="22">
        <f>IF(COUNTA($A54:$I54)=0,"",IF(OR($A54="",$B54="",$C54="",$D54="",$F54="",$G54="",$H54="",$I54=""),"Completar dados",IF($I54="Cancelado","Cancelado — sem impacto",IF(AND($B54="Saída",$H54&gt;'Premissas'!$B$6),"Conferir limite de saída","OK"))))</f>
        <v/>
      </c>
      <c r="Q54">
        <f>IFERROR(IF('Premissas'!F54="","",'Premissas'!F54),"")</f>
        <v/>
      </c>
      <c r="R54">
        <f>IFERROR(IF('Premissas'!G54="","",'Premissas'!G54),"")</f>
        <v/>
      </c>
      <c r="S54">
        <f>IFERROR(IF('Premissas'!H54="","",'Premissas'!H54),"")</f>
        <v/>
      </c>
    </row>
    <row r="55" ht="22" customHeight="1">
      <c r="A55" s="27" t="n"/>
      <c r="B55" s="18" t="n"/>
      <c r="C55" s="19" t="n"/>
      <c r="D55" s="18" t="n"/>
      <c r="E55" s="19" t="n"/>
      <c r="F55" s="19" t="n"/>
      <c r="G55" s="18" t="n"/>
      <c r="H55" s="20" t="n"/>
      <c r="I55" s="18" t="n"/>
      <c r="J55" s="5">
        <f>IF(OR($A55="",$B55="",$H55="",$I55&lt;&gt;"Realizado"),"",IFERROR(IF($B55="Entrada",$H55,-$H55),""))</f>
        <v/>
      </c>
      <c r="K55" s="5">
        <f>IF(OR($A55="",$B55="",$H55="",$I55="",$I55="Cancelado"),"",IFERROR(IF($B55="Entrada",$H55,-$H55),""))</f>
        <v/>
      </c>
      <c r="L55" s="5">
        <f>IF(OR($A55="",$B55="",$H55="",$I55=""),"",IFERROR('Premissas'!$B$5+SUM($J$5:J55),""))</f>
        <v/>
      </c>
      <c r="M55" s="21">
        <f>IF(COUNTA($A55:$I55)=0,"",IF(OR($A55="",$B55="",$C55="",$D55="",$F55="",$G55="",$H55="",$I55=""),"Completar dados",IF($I55="Cancelado","Cancelado — sem impacto",IF(AND($B55="Saída",$H55&gt;'Premissas'!$B$6),"Conferir limite de saída","OK"))))</f>
        <v/>
      </c>
      <c r="Q55">
        <f>IFERROR(IF('Premissas'!F55="","",'Premissas'!F55),"")</f>
        <v/>
      </c>
      <c r="R55">
        <f>IFERROR(IF('Premissas'!G55="","",'Premissas'!G55),"")</f>
        <v/>
      </c>
      <c r="S55">
        <f>IFERROR(IF('Premissas'!H55="","",'Premissas'!H55),"")</f>
        <v/>
      </c>
    </row>
    <row r="56" ht="22" customHeight="1">
      <c r="A56" s="27" t="n"/>
      <c r="B56" s="18" t="n"/>
      <c r="C56" s="19" t="n"/>
      <c r="D56" s="18" t="n"/>
      <c r="E56" s="19" t="n"/>
      <c r="F56" s="19" t="n"/>
      <c r="G56" s="18" t="n"/>
      <c r="H56" s="20" t="n"/>
      <c r="I56" s="18" t="n"/>
      <c r="J56" s="8">
        <f>IF(OR($A56="",$B56="",$H56="",$I56&lt;&gt;"Realizado"),"",IFERROR(IF($B56="Entrada",$H56,-$H56),""))</f>
        <v/>
      </c>
      <c r="K56" s="8">
        <f>IF(OR($A56="",$B56="",$H56="",$I56="",$I56="Cancelado"),"",IFERROR(IF($B56="Entrada",$H56,-$H56),""))</f>
        <v/>
      </c>
      <c r="L56" s="8">
        <f>IF(OR($A56="",$B56="",$H56="",$I56=""),"",IFERROR('Premissas'!$B$5+SUM($J$5:J56),""))</f>
        <v/>
      </c>
      <c r="M56" s="22">
        <f>IF(COUNTA($A56:$I56)=0,"",IF(OR($A56="",$B56="",$C56="",$D56="",$F56="",$G56="",$H56="",$I56=""),"Completar dados",IF($I56="Cancelado","Cancelado — sem impacto",IF(AND($B56="Saída",$H56&gt;'Premissas'!$B$6),"Conferir limite de saída","OK"))))</f>
        <v/>
      </c>
      <c r="Q56">
        <f>IFERROR(IF('Premissas'!F56="","",'Premissas'!F56),"")</f>
        <v/>
      </c>
      <c r="R56">
        <f>IFERROR(IF('Premissas'!G56="","",'Premissas'!G56),"")</f>
        <v/>
      </c>
      <c r="S56">
        <f>IFERROR(IF('Premissas'!H56="","",'Premissas'!H56),"")</f>
        <v/>
      </c>
    </row>
    <row r="57" ht="22" customHeight="1">
      <c r="A57" s="27" t="n"/>
      <c r="B57" s="18" t="n"/>
      <c r="C57" s="19" t="n"/>
      <c r="D57" s="18" t="n"/>
      <c r="E57" s="19" t="n"/>
      <c r="F57" s="19" t="n"/>
      <c r="G57" s="18" t="n"/>
      <c r="H57" s="20" t="n"/>
      <c r="I57" s="18" t="n"/>
      <c r="J57" s="5">
        <f>IF(OR($A57="",$B57="",$H57="",$I57&lt;&gt;"Realizado"),"",IFERROR(IF($B57="Entrada",$H57,-$H57),""))</f>
        <v/>
      </c>
      <c r="K57" s="5">
        <f>IF(OR($A57="",$B57="",$H57="",$I57="",$I57="Cancelado"),"",IFERROR(IF($B57="Entrada",$H57,-$H57),""))</f>
        <v/>
      </c>
      <c r="L57" s="5">
        <f>IF(OR($A57="",$B57="",$H57="",$I57=""),"",IFERROR('Premissas'!$B$5+SUM($J$5:J57),""))</f>
        <v/>
      </c>
      <c r="M57" s="21">
        <f>IF(COUNTA($A57:$I57)=0,"",IF(OR($A57="",$B57="",$C57="",$D57="",$F57="",$G57="",$H57="",$I57=""),"Completar dados",IF($I57="Cancelado","Cancelado — sem impacto",IF(AND($B57="Saída",$H57&gt;'Premissas'!$B$6),"Conferir limite de saída","OK"))))</f>
        <v/>
      </c>
      <c r="Q57">
        <f>IFERROR(IF('Premissas'!F57="","",'Premissas'!F57),"")</f>
        <v/>
      </c>
      <c r="R57">
        <f>IFERROR(IF('Premissas'!G57="","",'Premissas'!G57),"")</f>
        <v/>
      </c>
      <c r="S57">
        <f>IFERROR(IF('Premissas'!H57="","",'Premissas'!H57),"")</f>
        <v/>
      </c>
    </row>
    <row r="58" ht="22" customHeight="1">
      <c r="A58" s="27" t="n"/>
      <c r="B58" s="18" t="n"/>
      <c r="C58" s="19" t="n"/>
      <c r="D58" s="18" t="n"/>
      <c r="E58" s="19" t="n"/>
      <c r="F58" s="19" t="n"/>
      <c r="G58" s="18" t="n"/>
      <c r="H58" s="20" t="n"/>
      <c r="I58" s="18" t="n"/>
      <c r="J58" s="8">
        <f>IF(OR($A58="",$B58="",$H58="",$I58&lt;&gt;"Realizado"),"",IFERROR(IF($B58="Entrada",$H58,-$H58),""))</f>
        <v/>
      </c>
      <c r="K58" s="8">
        <f>IF(OR($A58="",$B58="",$H58="",$I58="",$I58="Cancelado"),"",IFERROR(IF($B58="Entrada",$H58,-$H58),""))</f>
        <v/>
      </c>
      <c r="L58" s="8">
        <f>IF(OR($A58="",$B58="",$H58="",$I58=""),"",IFERROR('Premissas'!$B$5+SUM($J$5:J58),""))</f>
        <v/>
      </c>
      <c r="M58" s="22">
        <f>IF(COUNTA($A58:$I58)=0,"",IF(OR($A58="",$B58="",$C58="",$D58="",$F58="",$G58="",$H58="",$I58=""),"Completar dados",IF($I58="Cancelado","Cancelado — sem impacto",IF(AND($B58="Saída",$H58&gt;'Premissas'!$B$6),"Conferir limite de saída","OK"))))</f>
        <v/>
      </c>
      <c r="Q58">
        <f>IFERROR(IF('Premissas'!F58="","",'Premissas'!F58),"")</f>
        <v/>
      </c>
      <c r="R58">
        <f>IFERROR(IF('Premissas'!G58="","",'Premissas'!G58),"")</f>
        <v/>
      </c>
      <c r="S58">
        <f>IFERROR(IF('Premissas'!H58="","",'Premissas'!H58),"")</f>
        <v/>
      </c>
    </row>
    <row r="59" ht="22" customHeight="1">
      <c r="A59" s="27" t="n"/>
      <c r="B59" s="18" t="n"/>
      <c r="C59" s="19" t="n"/>
      <c r="D59" s="18" t="n"/>
      <c r="E59" s="19" t="n"/>
      <c r="F59" s="19" t="n"/>
      <c r="G59" s="18" t="n"/>
      <c r="H59" s="20" t="n"/>
      <c r="I59" s="18" t="n"/>
      <c r="J59" s="5">
        <f>IF(OR($A59="",$B59="",$H59="",$I59&lt;&gt;"Realizado"),"",IFERROR(IF($B59="Entrada",$H59,-$H59),""))</f>
        <v/>
      </c>
      <c r="K59" s="5">
        <f>IF(OR($A59="",$B59="",$H59="",$I59="",$I59="Cancelado"),"",IFERROR(IF($B59="Entrada",$H59,-$H59),""))</f>
        <v/>
      </c>
      <c r="L59" s="5">
        <f>IF(OR($A59="",$B59="",$H59="",$I59=""),"",IFERROR('Premissas'!$B$5+SUM($J$5:J59),""))</f>
        <v/>
      </c>
      <c r="M59" s="21">
        <f>IF(COUNTA($A59:$I59)=0,"",IF(OR($A59="",$B59="",$C59="",$D59="",$F59="",$G59="",$H59="",$I59=""),"Completar dados",IF($I59="Cancelado","Cancelado — sem impacto",IF(AND($B59="Saída",$H59&gt;'Premissas'!$B$6),"Conferir limite de saída","OK"))))</f>
        <v/>
      </c>
      <c r="Q59">
        <f>IFERROR(IF('Premissas'!F59="","",'Premissas'!F59),"")</f>
        <v/>
      </c>
      <c r="R59">
        <f>IFERROR(IF('Premissas'!G59="","",'Premissas'!G59),"")</f>
        <v/>
      </c>
      <c r="S59">
        <f>IFERROR(IF('Premissas'!H59="","",'Premissas'!H59),"")</f>
        <v/>
      </c>
    </row>
    <row r="60" ht="22" customHeight="1">
      <c r="A60" s="27" t="n"/>
      <c r="B60" s="18" t="n"/>
      <c r="C60" s="19" t="n"/>
      <c r="D60" s="18" t="n"/>
      <c r="E60" s="19" t="n"/>
      <c r="F60" s="19" t="n"/>
      <c r="G60" s="18" t="n"/>
      <c r="H60" s="20" t="n"/>
      <c r="I60" s="18" t="n"/>
      <c r="J60" s="8">
        <f>IF(OR($A60="",$B60="",$H60="",$I60&lt;&gt;"Realizado"),"",IFERROR(IF($B60="Entrada",$H60,-$H60),""))</f>
        <v/>
      </c>
      <c r="K60" s="8">
        <f>IF(OR($A60="",$B60="",$H60="",$I60="",$I60="Cancelado"),"",IFERROR(IF($B60="Entrada",$H60,-$H60),""))</f>
        <v/>
      </c>
      <c r="L60" s="8">
        <f>IF(OR($A60="",$B60="",$H60="",$I60=""),"",IFERROR('Premissas'!$B$5+SUM($J$5:J60),""))</f>
        <v/>
      </c>
      <c r="M60" s="22">
        <f>IF(COUNTA($A60:$I60)=0,"",IF(OR($A60="",$B60="",$C60="",$D60="",$F60="",$G60="",$H60="",$I60=""),"Completar dados",IF($I60="Cancelado","Cancelado — sem impacto",IF(AND($B60="Saída",$H60&gt;'Premissas'!$B$6),"Conferir limite de saída","OK"))))</f>
        <v/>
      </c>
      <c r="Q60">
        <f>IFERROR(IF('Premissas'!F60="","",'Premissas'!F60),"")</f>
        <v/>
      </c>
      <c r="R60">
        <f>IFERROR(IF('Premissas'!G60="","",'Premissas'!G60),"")</f>
        <v/>
      </c>
      <c r="S60">
        <f>IFERROR(IF('Premissas'!H60="","",'Premissas'!H60),"")</f>
        <v/>
      </c>
    </row>
    <row r="61" ht="22" customHeight="1">
      <c r="A61" s="27" t="n"/>
      <c r="B61" s="18" t="n"/>
      <c r="C61" s="19" t="n"/>
      <c r="D61" s="18" t="n"/>
      <c r="E61" s="19" t="n"/>
      <c r="F61" s="19" t="n"/>
      <c r="G61" s="18" t="n"/>
      <c r="H61" s="20" t="n"/>
      <c r="I61" s="18" t="n"/>
      <c r="J61" s="5">
        <f>IF(OR($A61="",$B61="",$H61="",$I61&lt;&gt;"Realizado"),"",IFERROR(IF($B61="Entrada",$H61,-$H61),""))</f>
        <v/>
      </c>
      <c r="K61" s="5">
        <f>IF(OR($A61="",$B61="",$H61="",$I61="",$I61="Cancelado"),"",IFERROR(IF($B61="Entrada",$H61,-$H61),""))</f>
        <v/>
      </c>
      <c r="L61" s="5">
        <f>IF(OR($A61="",$B61="",$H61="",$I61=""),"",IFERROR('Premissas'!$B$5+SUM($J$5:J61),""))</f>
        <v/>
      </c>
      <c r="M61" s="21">
        <f>IF(COUNTA($A61:$I61)=0,"",IF(OR($A61="",$B61="",$C61="",$D61="",$F61="",$G61="",$H61="",$I61=""),"Completar dados",IF($I61="Cancelado","Cancelado — sem impacto",IF(AND($B61="Saída",$H61&gt;'Premissas'!$B$6),"Conferir limite de saída","OK"))))</f>
        <v/>
      </c>
      <c r="Q61">
        <f>IFERROR(IF('Premissas'!F61="","",'Premissas'!F61),"")</f>
        <v/>
      </c>
      <c r="R61">
        <f>IFERROR(IF('Premissas'!G61="","",'Premissas'!G61),"")</f>
        <v/>
      </c>
      <c r="S61">
        <f>IFERROR(IF('Premissas'!H61="","",'Premissas'!H61),"")</f>
        <v/>
      </c>
    </row>
    <row r="62" ht="22" customHeight="1">
      <c r="A62" s="27" t="n"/>
      <c r="B62" s="18" t="n"/>
      <c r="C62" s="19" t="n"/>
      <c r="D62" s="18" t="n"/>
      <c r="E62" s="19" t="n"/>
      <c r="F62" s="19" t="n"/>
      <c r="G62" s="18" t="n"/>
      <c r="H62" s="20" t="n"/>
      <c r="I62" s="18" t="n"/>
      <c r="J62" s="8">
        <f>IF(OR($A62="",$B62="",$H62="",$I62&lt;&gt;"Realizado"),"",IFERROR(IF($B62="Entrada",$H62,-$H62),""))</f>
        <v/>
      </c>
      <c r="K62" s="8">
        <f>IF(OR($A62="",$B62="",$H62="",$I62="",$I62="Cancelado"),"",IFERROR(IF($B62="Entrada",$H62,-$H62),""))</f>
        <v/>
      </c>
      <c r="L62" s="8">
        <f>IF(OR($A62="",$B62="",$H62="",$I62=""),"",IFERROR('Premissas'!$B$5+SUM($J$5:J62),""))</f>
        <v/>
      </c>
      <c r="M62" s="22">
        <f>IF(COUNTA($A62:$I62)=0,"",IF(OR($A62="",$B62="",$C62="",$D62="",$F62="",$G62="",$H62="",$I62=""),"Completar dados",IF($I62="Cancelado","Cancelado — sem impacto",IF(AND($B62="Saída",$H62&gt;'Premissas'!$B$6),"Conferir limite de saída","OK"))))</f>
        <v/>
      </c>
      <c r="Q62">
        <f>IFERROR(IF('Premissas'!F62="","",'Premissas'!F62),"")</f>
        <v/>
      </c>
      <c r="R62">
        <f>IFERROR(IF('Premissas'!G62="","",'Premissas'!G62),"")</f>
        <v/>
      </c>
      <c r="S62">
        <f>IFERROR(IF('Premissas'!H62="","",'Premissas'!H62),"")</f>
        <v/>
      </c>
    </row>
    <row r="63" ht="22" customHeight="1">
      <c r="A63" s="27" t="n"/>
      <c r="B63" s="18" t="n"/>
      <c r="C63" s="19" t="n"/>
      <c r="D63" s="18" t="n"/>
      <c r="E63" s="19" t="n"/>
      <c r="F63" s="19" t="n"/>
      <c r="G63" s="18" t="n"/>
      <c r="H63" s="20" t="n"/>
      <c r="I63" s="18" t="n"/>
      <c r="J63" s="5">
        <f>IF(OR($A63="",$B63="",$H63="",$I63&lt;&gt;"Realizado"),"",IFERROR(IF($B63="Entrada",$H63,-$H63),""))</f>
        <v/>
      </c>
      <c r="K63" s="5">
        <f>IF(OR($A63="",$B63="",$H63="",$I63="",$I63="Cancelado"),"",IFERROR(IF($B63="Entrada",$H63,-$H63),""))</f>
        <v/>
      </c>
      <c r="L63" s="5">
        <f>IF(OR($A63="",$B63="",$H63="",$I63=""),"",IFERROR('Premissas'!$B$5+SUM($J$5:J63),""))</f>
        <v/>
      </c>
      <c r="M63" s="21">
        <f>IF(COUNTA($A63:$I63)=0,"",IF(OR($A63="",$B63="",$C63="",$D63="",$F63="",$G63="",$H63="",$I63=""),"Completar dados",IF($I63="Cancelado","Cancelado — sem impacto",IF(AND($B63="Saída",$H63&gt;'Premissas'!$B$6),"Conferir limite de saída","OK"))))</f>
        <v/>
      </c>
      <c r="Q63">
        <f>IFERROR(IF('Premissas'!F63="","",'Premissas'!F63),"")</f>
        <v/>
      </c>
      <c r="R63">
        <f>IFERROR(IF('Premissas'!G63="","",'Premissas'!G63),"")</f>
        <v/>
      </c>
      <c r="S63">
        <f>IFERROR(IF('Premissas'!H63="","",'Premissas'!H63),"")</f>
        <v/>
      </c>
    </row>
    <row r="64" ht="22" customHeight="1">
      <c r="A64" s="27" t="n"/>
      <c r="B64" s="18" t="n"/>
      <c r="C64" s="19" t="n"/>
      <c r="D64" s="18" t="n"/>
      <c r="E64" s="19" t="n"/>
      <c r="F64" s="19" t="n"/>
      <c r="G64" s="18" t="n"/>
      <c r="H64" s="20" t="n"/>
      <c r="I64" s="18" t="n"/>
      <c r="J64" s="8">
        <f>IF(OR($A64="",$B64="",$H64="",$I64&lt;&gt;"Realizado"),"",IFERROR(IF($B64="Entrada",$H64,-$H64),""))</f>
        <v/>
      </c>
      <c r="K64" s="8">
        <f>IF(OR($A64="",$B64="",$H64="",$I64="",$I64="Cancelado"),"",IFERROR(IF($B64="Entrada",$H64,-$H64),""))</f>
        <v/>
      </c>
      <c r="L64" s="8">
        <f>IF(OR($A64="",$B64="",$H64="",$I64=""),"",IFERROR('Premissas'!$B$5+SUM($J$5:J64),""))</f>
        <v/>
      </c>
      <c r="M64" s="22">
        <f>IF(COUNTA($A64:$I64)=0,"",IF(OR($A64="",$B64="",$C64="",$D64="",$F64="",$G64="",$H64="",$I64=""),"Completar dados",IF($I64="Cancelado","Cancelado — sem impacto",IF(AND($B64="Saída",$H64&gt;'Premissas'!$B$6),"Conferir limite de saída","OK"))))</f>
        <v/>
      </c>
      <c r="Q64">
        <f>IFERROR(IF('Premissas'!F64="","",'Premissas'!F64),"")</f>
        <v/>
      </c>
      <c r="R64">
        <f>IFERROR(IF('Premissas'!G64="","",'Premissas'!G64),"")</f>
        <v/>
      </c>
      <c r="S64">
        <f>IFERROR(IF('Premissas'!H64="","",'Premissas'!H64),"")</f>
        <v/>
      </c>
    </row>
    <row r="65" ht="22" customHeight="1">
      <c r="A65" s="27" t="n"/>
      <c r="B65" s="18" t="n"/>
      <c r="C65" s="19" t="n"/>
      <c r="D65" s="18" t="n"/>
      <c r="E65" s="19" t="n"/>
      <c r="F65" s="19" t="n"/>
      <c r="G65" s="18" t="n"/>
      <c r="H65" s="20" t="n"/>
      <c r="I65" s="18" t="n"/>
      <c r="J65" s="5">
        <f>IF(OR($A65="",$B65="",$H65="",$I65&lt;&gt;"Realizado"),"",IFERROR(IF($B65="Entrada",$H65,-$H65),""))</f>
        <v/>
      </c>
      <c r="K65" s="5">
        <f>IF(OR($A65="",$B65="",$H65="",$I65="",$I65="Cancelado"),"",IFERROR(IF($B65="Entrada",$H65,-$H65),""))</f>
        <v/>
      </c>
      <c r="L65" s="5">
        <f>IF(OR($A65="",$B65="",$H65="",$I65=""),"",IFERROR('Premissas'!$B$5+SUM($J$5:J65),""))</f>
        <v/>
      </c>
      <c r="M65" s="21">
        <f>IF(COUNTA($A65:$I65)=0,"",IF(OR($A65="",$B65="",$C65="",$D65="",$F65="",$G65="",$H65="",$I65=""),"Completar dados",IF($I65="Cancelado","Cancelado — sem impacto",IF(AND($B65="Saída",$H65&gt;'Premissas'!$B$6),"Conferir limite de saída","OK"))))</f>
        <v/>
      </c>
      <c r="Q65">
        <f>IFERROR(IF('Premissas'!F65="","",'Premissas'!F65),"")</f>
        <v/>
      </c>
      <c r="R65">
        <f>IFERROR(IF('Premissas'!G65="","",'Premissas'!G65),"")</f>
        <v/>
      </c>
      <c r="S65">
        <f>IFERROR(IF('Premissas'!H65="","",'Premissas'!H65),"")</f>
        <v/>
      </c>
    </row>
    <row r="66" ht="22" customHeight="1">
      <c r="A66" s="27" t="n"/>
      <c r="B66" s="18" t="n"/>
      <c r="C66" s="19" t="n"/>
      <c r="D66" s="18" t="n"/>
      <c r="E66" s="19" t="n"/>
      <c r="F66" s="19" t="n"/>
      <c r="G66" s="18" t="n"/>
      <c r="H66" s="20" t="n"/>
      <c r="I66" s="18" t="n"/>
      <c r="J66" s="8">
        <f>IF(OR($A66="",$B66="",$H66="",$I66&lt;&gt;"Realizado"),"",IFERROR(IF($B66="Entrada",$H66,-$H66),""))</f>
        <v/>
      </c>
      <c r="K66" s="8">
        <f>IF(OR($A66="",$B66="",$H66="",$I66="",$I66="Cancelado"),"",IFERROR(IF($B66="Entrada",$H66,-$H66),""))</f>
        <v/>
      </c>
      <c r="L66" s="8">
        <f>IF(OR($A66="",$B66="",$H66="",$I66=""),"",IFERROR('Premissas'!$B$5+SUM($J$5:J66),""))</f>
        <v/>
      </c>
      <c r="M66" s="22">
        <f>IF(COUNTA($A66:$I66)=0,"",IF(OR($A66="",$B66="",$C66="",$D66="",$F66="",$G66="",$H66="",$I66=""),"Completar dados",IF($I66="Cancelado","Cancelado — sem impacto",IF(AND($B66="Saída",$H66&gt;'Premissas'!$B$6),"Conferir limite de saída","OK"))))</f>
        <v/>
      </c>
      <c r="Q66">
        <f>IFERROR(IF('Premissas'!F66="","",'Premissas'!F66),"")</f>
        <v/>
      </c>
      <c r="R66">
        <f>IFERROR(IF('Premissas'!G66="","",'Premissas'!G66),"")</f>
        <v/>
      </c>
      <c r="S66">
        <f>IFERROR(IF('Premissas'!H66="","",'Premissas'!H66),"")</f>
        <v/>
      </c>
    </row>
    <row r="67" ht="22" customHeight="1">
      <c r="A67" s="27" t="n"/>
      <c r="B67" s="18" t="n"/>
      <c r="C67" s="19" t="n"/>
      <c r="D67" s="18" t="n"/>
      <c r="E67" s="19" t="n"/>
      <c r="F67" s="19" t="n"/>
      <c r="G67" s="18" t="n"/>
      <c r="H67" s="20" t="n"/>
      <c r="I67" s="18" t="n"/>
      <c r="J67" s="5">
        <f>IF(OR($A67="",$B67="",$H67="",$I67&lt;&gt;"Realizado"),"",IFERROR(IF($B67="Entrada",$H67,-$H67),""))</f>
        <v/>
      </c>
      <c r="K67" s="5">
        <f>IF(OR($A67="",$B67="",$H67="",$I67="",$I67="Cancelado"),"",IFERROR(IF($B67="Entrada",$H67,-$H67),""))</f>
        <v/>
      </c>
      <c r="L67" s="5">
        <f>IF(OR($A67="",$B67="",$H67="",$I67=""),"",IFERROR('Premissas'!$B$5+SUM($J$5:J67),""))</f>
        <v/>
      </c>
      <c r="M67" s="21">
        <f>IF(COUNTA($A67:$I67)=0,"",IF(OR($A67="",$B67="",$C67="",$D67="",$F67="",$G67="",$H67="",$I67=""),"Completar dados",IF($I67="Cancelado","Cancelado — sem impacto",IF(AND($B67="Saída",$H67&gt;'Premissas'!$B$6),"Conferir limite de saída","OK"))))</f>
        <v/>
      </c>
      <c r="Q67">
        <f>IFERROR(IF('Premissas'!F67="","",'Premissas'!F67),"")</f>
        <v/>
      </c>
      <c r="R67">
        <f>IFERROR(IF('Premissas'!G67="","",'Premissas'!G67),"")</f>
        <v/>
      </c>
      <c r="S67">
        <f>IFERROR(IF('Premissas'!H67="","",'Premissas'!H67),"")</f>
        <v/>
      </c>
    </row>
    <row r="68" ht="22" customHeight="1">
      <c r="A68" s="27" t="n"/>
      <c r="B68" s="18" t="n"/>
      <c r="C68" s="19" t="n"/>
      <c r="D68" s="18" t="n"/>
      <c r="E68" s="19" t="n"/>
      <c r="F68" s="19" t="n"/>
      <c r="G68" s="18" t="n"/>
      <c r="H68" s="20" t="n"/>
      <c r="I68" s="18" t="n"/>
      <c r="J68" s="8">
        <f>IF(OR($A68="",$B68="",$H68="",$I68&lt;&gt;"Realizado"),"",IFERROR(IF($B68="Entrada",$H68,-$H68),""))</f>
        <v/>
      </c>
      <c r="K68" s="8">
        <f>IF(OR($A68="",$B68="",$H68="",$I68="",$I68="Cancelado"),"",IFERROR(IF($B68="Entrada",$H68,-$H68),""))</f>
        <v/>
      </c>
      <c r="L68" s="8">
        <f>IF(OR($A68="",$B68="",$H68="",$I68=""),"",IFERROR('Premissas'!$B$5+SUM($J$5:J68),""))</f>
        <v/>
      </c>
      <c r="M68" s="22">
        <f>IF(COUNTA($A68:$I68)=0,"",IF(OR($A68="",$B68="",$C68="",$D68="",$F68="",$G68="",$H68="",$I68=""),"Completar dados",IF($I68="Cancelado","Cancelado — sem impacto",IF(AND($B68="Saída",$H68&gt;'Premissas'!$B$6),"Conferir limite de saída","OK"))))</f>
        <v/>
      </c>
      <c r="Q68">
        <f>IFERROR(IF('Premissas'!F68="","",'Premissas'!F68),"")</f>
        <v/>
      </c>
      <c r="R68">
        <f>IFERROR(IF('Premissas'!G68="","",'Premissas'!G68),"")</f>
        <v/>
      </c>
      <c r="S68">
        <f>IFERROR(IF('Premissas'!H68="","",'Premissas'!H68),"")</f>
        <v/>
      </c>
    </row>
    <row r="69" ht="22" customHeight="1">
      <c r="A69" s="27" t="n"/>
      <c r="B69" s="18" t="n"/>
      <c r="C69" s="19" t="n"/>
      <c r="D69" s="18" t="n"/>
      <c r="E69" s="19" t="n"/>
      <c r="F69" s="19" t="n"/>
      <c r="G69" s="18" t="n"/>
      <c r="H69" s="20" t="n"/>
      <c r="I69" s="18" t="n"/>
      <c r="J69" s="5">
        <f>IF(OR($A69="",$B69="",$H69="",$I69&lt;&gt;"Realizado"),"",IFERROR(IF($B69="Entrada",$H69,-$H69),""))</f>
        <v/>
      </c>
      <c r="K69" s="5">
        <f>IF(OR($A69="",$B69="",$H69="",$I69="",$I69="Cancelado"),"",IFERROR(IF($B69="Entrada",$H69,-$H69),""))</f>
        <v/>
      </c>
      <c r="L69" s="5">
        <f>IF(OR($A69="",$B69="",$H69="",$I69=""),"",IFERROR('Premissas'!$B$5+SUM($J$5:J69),""))</f>
        <v/>
      </c>
      <c r="M69" s="21">
        <f>IF(COUNTA($A69:$I69)=0,"",IF(OR($A69="",$B69="",$C69="",$D69="",$F69="",$G69="",$H69="",$I69=""),"Completar dados",IF($I69="Cancelado","Cancelado — sem impacto",IF(AND($B69="Saída",$H69&gt;'Premissas'!$B$6),"Conferir limite de saída","OK"))))</f>
        <v/>
      </c>
      <c r="Q69">
        <f>IFERROR(IF('Premissas'!F69="","",'Premissas'!F69),"")</f>
        <v/>
      </c>
      <c r="R69">
        <f>IFERROR(IF('Premissas'!G69="","",'Premissas'!G69),"")</f>
        <v/>
      </c>
      <c r="S69">
        <f>IFERROR(IF('Premissas'!H69="","",'Premissas'!H69),"")</f>
        <v/>
      </c>
    </row>
    <row r="70" ht="22" customHeight="1">
      <c r="A70" s="27" t="n"/>
      <c r="B70" s="18" t="n"/>
      <c r="C70" s="19" t="n"/>
      <c r="D70" s="18" t="n"/>
      <c r="E70" s="19" t="n"/>
      <c r="F70" s="19" t="n"/>
      <c r="G70" s="18" t="n"/>
      <c r="H70" s="20" t="n"/>
      <c r="I70" s="18" t="n"/>
      <c r="J70" s="8">
        <f>IF(OR($A70="",$B70="",$H70="",$I70&lt;&gt;"Realizado"),"",IFERROR(IF($B70="Entrada",$H70,-$H70),""))</f>
        <v/>
      </c>
      <c r="K70" s="8">
        <f>IF(OR($A70="",$B70="",$H70="",$I70="",$I70="Cancelado"),"",IFERROR(IF($B70="Entrada",$H70,-$H70),""))</f>
        <v/>
      </c>
      <c r="L70" s="8">
        <f>IF(OR($A70="",$B70="",$H70="",$I70=""),"",IFERROR('Premissas'!$B$5+SUM($J$5:J70),""))</f>
        <v/>
      </c>
      <c r="M70" s="22">
        <f>IF(COUNTA($A70:$I70)=0,"",IF(OR($A70="",$B70="",$C70="",$D70="",$F70="",$G70="",$H70="",$I70=""),"Completar dados",IF($I70="Cancelado","Cancelado — sem impacto",IF(AND($B70="Saída",$H70&gt;'Premissas'!$B$6),"Conferir limite de saída","OK"))))</f>
        <v/>
      </c>
      <c r="Q70">
        <f>IFERROR(IF('Premissas'!F70="","",'Premissas'!F70),"")</f>
        <v/>
      </c>
      <c r="R70">
        <f>IFERROR(IF('Premissas'!G70="","",'Premissas'!G70),"")</f>
        <v/>
      </c>
      <c r="S70">
        <f>IFERROR(IF('Premissas'!H70="","",'Premissas'!H70),"")</f>
        <v/>
      </c>
    </row>
    <row r="71" ht="22" customHeight="1">
      <c r="A71" s="27" t="n"/>
      <c r="B71" s="18" t="n"/>
      <c r="C71" s="19" t="n"/>
      <c r="D71" s="18" t="n"/>
      <c r="E71" s="19" t="n"/>
      <c r="F71" s="19" t="n"/>
      <c r="G71" s="18" t="n"/>
      <c r="H71" s="20" t="n"/>
      <c r="I71" s="18" t="n"/>
      <c r="J71" s="5">
        <f>IF(OR($A71="",$B71="",$H71="",$I71&lt;&gt;"Realizado"),"",IFERROR(IF($B71="Entrada",$H71,-$H71),""))</f>
        <v/>
      </c>
      <c r="K71" s="5">
        <f>IF(OR($A71="",$B71="",$H71="",$I71="",$I71="Cancelado"),"",IFERROR(IF($B71="Entrada",$H71,-$H71),""))</f>
        <v/>
      </c>
      <c r="L71" s="5">
        <f>IF(OR($A71="",$B71="",$H71="",$I71=""),"",IFERROR('Premissas'!$B$5+SUM($J$5:J71),""))</f>
        <v/>
      </c>
      <c r="M71" s="21">
        <f>IF(COUNTA($A71:$I71)=0,"",IF(OR($A71="",$B71="",$C71="",$D71="",$F71="",$G71="",$H71="",$I71=""),"Completar dados",IF($I71="Cancelado","Cancelado — sem impacto",IF(AND($B71="Saída",$H71&gt;'Premissas'!$B$6),"Conferir limite de saída","OK"))))</f>
        <v/>
      </c>
      <c r="Q71">
        <f>IFERROR(IF('Premissas'!F71="","",'Premissas'!F71),"")</f>
        <v/>
      </c>
      <c r="R71">
        <f>IFERROR(IF('Premissas'!G71="","",'Premissas'!G71),"")</f>
        <v/>
      </c>
      <c r="S71">
        <f>IFERROR(IF('Premissas'!H71="","",'Premissas'!H71),"")</f>
        <v/>
      </c>
    </row>
    <row r="72" ht="22" customHeight="1">
      <c r="A72" s="27" t="n"/>
      <c r="B72" s="18" t="n"/>
      <c r="C72" s="19" t="n"/>
      <c r="D72" s="18" t="n"/>
      <c r="E72" s="19" t="n"/>
      <c r="F72" s="19" t="n"/>
      <c r="G72" s="18" t="n"/>
      <c r="H72" s="20" t="n"/>
      <c r="I72" s="18" t="n"/>
      <c r="J72" s="8">
        <f>IF(OR($A72="",$B72="",$H72="",$I72&lt;&gt;"Realizado"),"",IFERROR(IF($B72="Entrada",$H72,-$H72),""))</f>
        <v/>
      </c>
      <c r="K72" s="8">
        <f>IF(OR($A72="",$B72="",$H72="",$I72="",$I72="Cancelado"),"",IFERROR(IF($B72="Entrada",$H72,-$H72),""))</f>
        <v/>
      </c>
      <c r="L72" s="8">
        <f>IF(OR($A72="",$B72="",$H72="",$I72=""),"",IFERROR('Premissas'!$B$5+SUM($J$5:J72),""))</f>
        <v/>
      </c>
      <c r="M72" s="22">
        <f>IF(COUNTA($A72:$I72)=0,"",IF(OR($A72="",$B72="",$C72="",$D72="",$F72="",$G72="",$H72="",$I72=""),"Completar dados",IF($I72="Cancelado","Cancelado — sem impacto",IF(AND($B72="Saída",$H72&gt;'Premissas'!$B$6),"Conferir limite de saída","OK"))))</f>
        <v/>
      </c>
      <c r="Q72">
        <f>IFERROR(IF('Premissas'!F72="","",'Premissas'!F72),"")</f>
        <v/>
      </c>
      <c r="R72">
        <f>IFERROR(IF('Premissas'!G72="","",'Premissas'!G72),"")</f>
        <v/>
      </c>
      <c r="S72">
        <f>IFERROR(IF('Premissas'!H72="","",'Premissas'!H72),"")</f>
        <v/>
      </c>
    </row>
    <row r="73" ht="22" customHeight="1">
      <c r="A73" s="27" t="n"/>
      <c r="B73" s="18" t="n"/>
      <c r="C73" s="19" t="n"/>
      <c r="D73" s="18" t="n"/>
      <c r="E73" s="19" t="n"/>
      <c r="F73" s="19" t="n"/>
      <c r="G73" s="18" t="n"/>
      <c r="H73" s="20" t="n"/>
      <c r="I73" s="18" t="n"/>
      <c r="J73" s="5">
        <f>IF(OR($A73="",$B73="",$H73="",$I73&lt;&gt;"Realizado"),"",IFERROR(IF($B73="Entrada",$H73,-$H73),""))</f>
        <v/>
      </c>
      <c r="K73" s="5">
        <f>IF(OR($A73="",$B73="",$H73="",$I73="",$I73="Cancelado"),"",IFERROR(IF($B73="Entrada",$H73,-$H73),""))</f>
        <v/>
      </c>
      <c r="L73" s="5">
        <f>IF(OR($A73="",$B73="",$H73="",$I73=""),"",IFERROR('Premissas'!$B$5+SUM($J$5:J73),""))</f>
        <v/>
      </c>
      <c r="M73" s="21">
        <f>IF(COUNTA($A73:$I73)=0,"",IF(OR($A73="",$B73="",$C73="",$D73="",$F73="",$G73="",$H73="",$I73=""),"Completar dados",IF($I73="Cancelado","Cancelado — sem impacto",IF(AND($B73="Saída",$H73&gt;'Premissas'!$B$6),"Conferir limite de saída","OK"))))</f>
        <v/>
      </c>
      <c r="Q73">
        <f>IFERROR(IF('Premissas'!F73="","",'Premissas'!F73),"")</f>
        <v/>
      </c>
      <c r="R73">
        <f>IFERROR(IF('Premissas'!G73="","",'Premissas'!G73),"")</f>
        <v/>
      </c>
      <c r="S73">
        <f>IFERROR(IF('Premissas'!H73="","",'Premissas'!H73),"")</f>
        <v/>
      </c>
    </row>
    <row r="74" ht="22" customHeight="1">
      <c r="A74" s="27" t="n"/>
      <c r="B74" s="18" t="n"/>
      <c r="C74" s="19" t="n"/>
      <c r="D74" s="18" t="n"/>
      <c r="E74" s="19" t="n"/>
      <c r="F74" s="19" t="n"/>
      <c r="G74" s="18" t="n"/>
      <c r="H74" s="20" t="n"/>
      <c r="I74" s="18" t="n"/>
      <c r="J74" s="8">
        <f>IF(OR($A74="",$B74="",$H74="",$I74&lt;&gt;"Realizado"),"",IFERROR(IF($B74="Entrada",$H74,-$H74),""))</f>
        <v/>
      </c>
      <c r="K74" s="8">
        <f>IF(OR($A74="",$B74="",$H74="",$I74="",$I74="Cancelado"),"",IFERROR(IF($B74="Entrada",$H74,-$H74),""))</f>
        <v/>
      </c>
      <c r="L74" s="8">
        <f>IF(OR($A74="",$B74="",$H74="",$I74=""),"",IFERROR('Premissas'!$B$5+SUM($J$5:J74),""))</f>
        <v/>
      </c>
      <c r="M74" s="22">
        <f>IF(COUNTA($A74:$I74)=0,"",IF(OR($A74="",$B74="",$C74="",$D74="",$F74="",$G74="",$H74="",$I74=""),"Completar dados",IF($I74="Cancelado","Cancelado — sem impacto",IF(AND($B74="Saída",$H74&gt;'Premissas'!$B$6),"Conferir limite de saída","OK"))))</f>
        <v/>
      </c>
      <c r="Q74">
        <f>IFERROR(IF('Premissas'!F74="","",'Premissas'!F74),"")</f>
        <v/>
      </c>
      <c r="R74">
        <f>IFERROR(IF('Premissas'!G74="","",'Premissas'!G74),"")</f>
        <v/>
      </c>
      <c r="S74">
        <f>IFERROR(IF('Premissas'!H74="","",'Premissas'!H74),"")</f>
        <v/>
      </c>
    </row>
    <row r="75" ht="22" customHeight="1">
      <c r="A75" s="27" t="n"/>
      <c r="B75" s="18" t="n"/>
      <c r="C75" s="19" t="n"/>
      <c r="D75" s="18" t="n"/>
      <c r="E75" s="19" t="n"/>
      <c r="F75" s="19" t="n"/>
      <c r="G75" s="18" t="n"/>
      <c r="H75" s="20" t="n"/>
      <c r="I75" s="18" t="n"/>
      <c r="J75" s="5">
        <f>IF(OR($A75="",$B75="",$H75="",$I75&lt;&gt;"Realizado"),"",IFERROR(IF($B75="Entrada",$H75,-$H75),""))</f>
        <v/>
      </c>
      <c r="K75" s="5">
        <f>IF(OR($A75="",$B75="",$H75="",$I75="",$I75="Cancelado"),"",IFERROR(IF($B75="Entrada",$H75,-$H75),""))</f>
        <v/>
      </c>
      <c r="L75" s="5">
        <f>IF(OR($A75="",$B75="",$H75="",$I75=""),"",IFERROR('Premissas'!$B$5+SUM($J$5:J75),""))</f>
        <v/>
      </c>
      <c r="M75" s="21">
        <f>IF(COUNTA($A75:$I75)=0,"",IF(OR($A75="",$B75="",$C75="",$D75="",$F75="",$G75="",$H75="",$I75=""),"Completar dados",IF($I75="Cancelado","Cancelado — sem impacto",IF(AND($B75="Saída",$H75&gt;'Premissas'!$B$6),"Conferir limite de saída","OK"))))</f>
        <v/>
      </c>
      <c r="Q75">
        <f>IFERROR(IF('Premissas'!F75="","",'Premissas'!F75),"")</f>
        <v/>
      </c>
      <c r="R75">
        <f>IFERROR(IF('Premissas'!G75="","",'Premissas'!G75),"")</f>
        <v/>
      </c>
      <c r="S75">
        <f>IFERROR(IF('Premissas'!H75="","",'Premissas'!H75),"")</f>
        <v/>
      </c>
    </row>
    <row r="76" ht="22" customHeight="1">
      <c r="A76" s="27" t="n"/>
      <c r="B76" s="18" t="n"/>
      <c r="C76" s="19" t="n"/>
      <c r="D76" s="18" t="n"/>
      <c r="E76" s="19" t="n"/>
      <c r="F76" s="19" t="n"/>
      <c r="G76" s="18" t="n"/>
      <c r="H76" s="20" t="n"/>
      <c r="I76" s="18" t="n"/>
      <c r="J76" s="8">
        <f>IF(OR($A76="",$B76="",$H76="",$I76&lt;&gt;"Realizado"),"",IFERROR(IF($B76="Entrada",$H76,-$H76),""))</f>
        <v/>
      </c>
      <c r="K76" s="8">
        <f>IF(OR($A76="",$B76="",$H76="",$I76="",$I76="Cancelado"),"",IFERROR(IF($B76="Entrada",$H76,-$H76),""))</f>
        <v/>
      </c>
      <c r="L76" s="8">
        <f>IF(OR($A76="",$B76="",$H76="",$I76=""),"",IFERROR('Premissas'!$B$5+SUM($J$5:J76),""))</f>
        <v/>
      </c>
      <c r="M76" s="22">
        <f>IF(COUNTA($A76:$I76)=0,"",IF(OR($A76="",$B76="",$C76="",$D76="",$F76="",$G76="",$H76="",$I76=""),"Completar dados",IF($I76="Cancelado","Cancelado — sem impacto",IF(AND($B76="Saída",$H76&gt;'Premissas'!$B$6),"Conferir limite de saída","OK"))))</f>
        <v/>
      </c>
      <c r="Q76">
        <f>IFERROR(IF('Premissas'!F76="","",'Premissas'!F76),"")</f>
        <v/>
      </c>
      <c r="R76">
        <f>IFERROR(IF('Premissas'!G76="","",'Premissas'!G76),"")</f>
        <v/>
      </c>
      <c r="S76">
        <f>IFERROR(IF('Premissas'!H76="","",'Premissas'!H76),"")</f>
        <v/>
      </c>
    </row>
    <row r="77" ht="22" customHeight="1">
      <c r="A77" s="27" t="n"/>
      <c r="B77" s="18" t="n"/>
      <c r="C77" s="19" t="n"/>
      <c r="D77" s="18" t="n"/>
      <c r="E77" s="19" t="n"/>
      <c r="F77" s="19" t="n"/>
      <c r="G77" s="18" t="n"/>
      <c r="H77" s="20" t="n"/>
      <c r="I77" s="18" t="n"/>
      <c r="J77" s="5">
        <f>IF(OR($A77="",$B77="",$H77="",$I77&lt;&gt;"Realizado"),"",IFERROR(IF($B77="Entrada",$H77,-$H77),""))</f>
        <v/>
      </c>
      <c r="K77" s="5">
        <f>IF(OR($A77="",$B77="",$H77="",$I77="",$I77="Cancelado"),"",IFERROR(IF($B77="Entrada",$H77,-$H77),""))</f>
        <v/>
      </c>
      <c r="L77" s="5">
        <f>IF(OR($A77="",$B77="",$H77="",$I77=""),"",IFERROR('Premissas'!$B$5+SUM($J$5:J77),""))</f>
        <v/>
      </c>
      <c r="M77" s="21">
        <f>IF(COUNTA($A77:$I77)=0,"",IF(OR($A77="",$B77="",$C77="",$D77="",$F77="",$G77="",$H77="",$I77=""),"Completar dados",IF($I77="Cancelado","Cancelado — sem impacto",IF(AND($B77="Saída",$H77&gt;'Premissas'!$B$6),"Conferir limite de saída","OK"))))</f>
        <v/>
      </c>
      <c r="Q77">
        <f>IFERROR(IF('Premissas'!F77="","",'Premissas'!F77),"")</f>
        <v/>
      </c>
      <c r="R77">
        <f>IFERROR(IF('Premissas'!G77="","",'Premissas'!G77),"")</f>
        <v/>
      </c>
      <c r="S77">
        <f>IFERROR(IF('Premissas'!H77="","",'Premissas'!H77),"")</f>
        <v/>
      </c>
    </row>
    <row r="78" ht="22" customHeight="1">
      <c r="A78" s="27" t="n"/>
      <c r="B78" s="18" t="n"/>
      <c r="C78" s="19" t="n"/>
      <c r="D78" s="18" t="n"/>
      <c r="E78" s="19" t="n"/>
      <c r="F78" s="19" t="n"/>
      <c r="G78" s="18" t="n"/>
      <c r="H78" s="20" t="n"/>
      <c r="I78" s="18" t="n"/>
      <c r="J78" s="8">
        <f>IF(OR($A78="",$B78="",$H78="",$I78&lt;&gt;"Realizado"),"",IFERROR(IF($B78="Entrada",$H78,-$H78),""))</f>
        <v/>
      </c>
      <c r="K78" s="8">
        <f>IF(OR($A78="",$B78="",$H78="",$I78="",$I78="Cancelado"),"",IFERROR(IF($B78="Entrada",$H78,-$H78),""))</f>
        <v/>
      </c>
      <c r="L78" s="8">
        <f>IF(OR($A78="",$B78="",$H78="",$I78=""),"",IFERROR('Premissas'!$B$5+SUM($J$5:J78),""))</f>
        <v/>
      </c>
      <c r="M78" s="22">
        <f>IF(COUNTA($A78:$I78)=0,"",IF(OR($A78="",$B78="",$C78="",$D78="",$F78="",$G78="",$H78="",$I78=""),"Completar dados",IF($I78="Cancelado","Cancelado — sem impacto",IF(AND($B78="Saída",$H78&gt;'Premissas'!$B$6),"Conferir limite de saída","OK"))))</f>
        <v/>
      </c>
      <c r="Q78">
        <f>IFERROR(IF('Premissas'!F78="","",'Premissas'!F78),"")</f>
        <v/>
      </c>
      <c r="R78">
        <f>IFERROR(IF('Premissas'!G78="","",'Premissas'!G78),"")</f>
        <v/>
      </c>
      <c r="S78">
        <f>IFERROR(IF('Premissas'!H78="","",'Premissas'!H78),"")</f>
        <v/>
      </c>
    </row>
    <row r="79" ht="22" customHeight="1">
      <c r="A79" s="27" t="n"/>
      <c r="B79" s="18" t="n"/>
      <c r="C79" s="19" t="n"/>
      <c r="D79" s="18" t="n"/>
      <c r="E79" s="19" t="n"/>
      <c r="F79" s="19" t="n"/>
      <c r="G79" s="18" t="n"/>
      <c r="H79" s="20" t="n"/>
      <c r="I79" s="18" t="n"/>
      <c r="J79" s="5">
        <f>IF(OR($A79="",$B79="",$H79="",$I79&lt;&gt;"Realizado"),"",IFERROR(IF($B79="Entrada",$H79,-$H79),""))</f>
        <v/>
      </c>
      <c r="K79" s="5">
        <f>IF(OR($A79="",$B79="",$H79="",$I79="",$I79="Cancelado"),"",IFERROR(IF($B79="Entrada",$H79,-$H79),""))</f>
        <v/>
      </c>
      <c r="L79" s="5">
        <f>IF(OR($A79="",$B79="",$H79="",$I79=""),"",IFERROR('Premissas'!$B$5+SUM($J$5:J79),""))</f>
        <v/>
      </c>
      <c r="M79" s="21">
        <f>IF(COUNTA($A79:$I79)=0,"",IF(OR($A79="",$B79="",$C79="",$D79="",$F79="",$G79="",$H79="",$I79=""),"Completar dados",IF($I79="Cancelado","Cancelado — sem impacto",IF(AND($B79="Saída",$H79&gt;'Premissas'!$B$6),"Conferir limite de saída","OK"))))</f>
        <v/>
      </c>
      <c r="Q79">
        <f>IFERROR(IF('Premissas'!F79="","",'Premissas'!F79),"")</f>
        <v/>
      </c>
      <c r="R79">
        <f>IFERROR(IF('Premissas'!G79="","",'Premissas'!G79),"")</f>
        <v/>
      </c>
      <c r="S79">
        <f>IFERROR(IF('Premissas'!H79="","",'Premissas'!H79),"")</f>
        <v/>
      </c>
    </row>
    <row r="80" ht="22" customHeight="1">
      <c r="A80" s="27" t="n"/>
      <c r="B80" s="18" t="n"/>
      <c r="C80" s="19" t="n"/>
      <c r="D80" s="18" t="n"/>
      <c r="E80" s="19" t="n"/>
      <c r="F80" s="19" t="n"/>
      <c r="G80" s="18" t="n"/>
      <c r="H80" s="20" t="n"/>
      <c r="I80" s="18" t="n"/>
      <c r="J80" s="8">
        <f>IF(OR($A80="",$B80="",$H80="",$I80&lt;&gt;"Realizado"),"",IFERROR(IF($B80="Entrada",$H80,-$H80),""))</f>
        <v/>
      </c>
      <c r="K80" s="8">
        <f>IF(OR($A80="",$B80="",$H80="",$I80="",$I80="Cancelado"),"",IFERROR(IF($B80="Entrada",$H80,-$H80),""))</f>
        <v/>
      </c>
      <c r="L80" s="8">
        <f>IF(OR($A80="",$B80="",$H80="",$I80=""),"",IFERROR('Premissas'!$B$5+SUM($J$5:J80),""))</f>
        <v/>
      </c>
      <c r="M80" s="22">
        <f>IF(COUNTA($A80:$I80)=0,"",IF(OR($A80="",$B80="",$C80="",$D80="",$F80="",$G80="",$H80="",$I80=""),"Completar dados",IF($I80="Cancelado","Cancelado — sem impacto",IF(AND($B80="Saída",$H80&gt;'Premissas'!$B$6),"Conferir limite de saída","OK"))))</f>
        <v/>
      </c>
      <c r="Q80">
        <f>IFERROR(IF('Premissas'!F80="","",'Premissas'!F80),"")</f>
        <v/>
      </c>
      <c r="R80">
        <f>IFERROR(IF('Premissas'!G80="","",'Premissas'!G80),"")</f>
        <v/>
      </c>
      <c r="S80">
        <f>IFERROR(IF('Premissas'!H80="","",'Premissas'!H80),"")</f>
        <v/>
      </c>
    </row>
    <row r="81" ht="22" customHeight="1">
      <c r="A81" s="27" t="n"/>
      <c r="B81" s="18" t="n"/>
      <c r="C81" s="19" t="n"/>
      <c r="D81" s="18" t="n"/>
      <c r="E81" s="19" t="n"/>
      <c r="F81" s="19" t="n"/>
      <c r="G81" s="18" t="n"/>
      <c r="H81" s="20" t="n"/>
      <c r="I81" s="18" t="n"/>
      <c r="J81" s="5">
        <f>IF(OR($A81="",$B81="",$H81="",$I81&lt;&gt;"Realizado"),"",IFERROR(IF($B81="Entrada",$H81,-$H81),""))</f>
        <v/>
      </c>
      <c r="K81" s="5">
        <f>IF(OR($A81="",$B81="",$H81="",$I81="",$I81="Cancelado"),"",IFERROR(IF($B81="Entrada",$H81,-$H81),""))</f>
        <v/>
      </c>
      <c r="L81" s="5">
        <f>IF(OR($A81="",$B81="",$H81="",$I81=""),"",IFERROR('Premissas'!$B$5+SUM($J$5:J81),""))</f>
        <v/>
      </c>
      <c r="M81" s="21">
        <f>IF(COUNTA($A81:$I81)=0,"",IF(OR($A81="",$B81="",$C81="",$D81="",$F81="",$G81="",$H81="",$I81=""),"Completar dados",IF($I81="Cancelado","Cancelado — sem impacto",IF(AND($B81="Saída",$H81&gt;'Premissas'!$B$6),"Conferir limite de saída","OK"))))</f>
        <v/>
      </c>
      <c r="Q81">
        <f>IFERROR(IF('Premissas'!F81="","",'Premissas'!F81),"")</f>
        <v/>
      </c>
      <c r="R81">
        <f>IFERROR(IF('Premissas'!G81="","",'Premissas'!G81),"")</f>
        <v/>
      </c>
      <c r="S81">
        <f>IFERROR(IF('Premissas'!H81="","",'Premissas'!H81),"")</f>
        <v/>
      </c>
    </row>
    <row r="82" ht="22" customHeight="1">
      <c r="A82" s="27" t="n"/>
      <c r="B82" s="18" t="n"/>
      <c r="C82" s="19" t="n"/>
      <c r="D82" s="18" t="n"/>
      <c r="E82" s="19" t="n"/>
      <c r="F82" s="19" t="n"/>
      <c r="G82" s="18" t="n"/>
      <c r="H82" s="20" t="n"/>
      <c r="I82" s="18" t="n"/>
      <c r="J82" s="8">
        <f>IF(OR($A82="",$B82="",$H82="",$I82&lt;&gt;"Realizado"),"",IFERROR(IF($B82="Entrada",$H82,-$H82),""))</f>
        <v/>
      </c>
      <c r="K82" s="8">
        <f>IF(OR($A82="",$B82="",$H82="",$I82="",$I82="Cancelado"),"",IFERROR(IF($B82="Entrada",$H82,-$H82),""))</f>
        <v/>
      </c>
      <c r="L82" s="8">
        <f>IF(OR($A82="",$B82="",$H82="",$I82=""),"",IFERROR('Premissas'!$B$5+SUM($J$5:J82),""))</f>
        <v/>
      </c>
      <c r="M82" s="22">
        <f>IF(COUNTA($A82:$I82)=0,"",IF(OR($A82="",$B82="",$C82="",$D82="",$F82="",$G82="",$H82="",$I82=""),"Completar dados",IF($I82="Cancelado","Cancelado — sem impacto",IF(AND($B82="Saída",$H82&gt;'Premissas'!$B$6),"Conferir limite de saída","OK"))))</f>
        <v/>
      </c>
      <c r="Q82">
        <f>IFERROR(IF('Premissas'!F82="","",'Premissas'!F82),"")</f>
        <v/>
      </c>
      <c r="R82">
        <f>IFERROR(IF('Premissas'!G82="","",'Premissas'!G82),"")</f>
        <v/>
      </c>
      <c r="S82">
        <f>IFERROR(IF('Premissas'!H82="","",'Premissas'!H82),"")</f>
        <v/>
      </c>
    </row>
    <row r="83" ht="22" customHeight="1">
      <c r="A83" s="27" t="n"/>
      <c r="B83" s="18" t="n"/>
      <c r="C83" s="19" t="n"/>
      <c r="D83" s="18" t="n"/>
      <c r="E83" s="19" t="n"/>
      <c r="F83" s="19" t="n"/>
      <c r="G83" s="18" t="n"/>
      <c r="H83" s="20" t="n"/>
      <c r="I83" s="18" t="n"/>
      <c r="J83" s="5">
        <f>IF(OR($A83="",$B83="",$H83="",$I83&lt;&gt;"Realizado"),"",IFERROR(IF($B83="Entrada",$H83,-$H83),""))</f>
        <v/>
      </c>
      <c r="K83" s="5">
        <f>IF(OR($A83="",$B83="",$H83="",$I83="",$I83="Cancelado"),"",IFERROR(IF($B83="Entrada",$H83,-$H83),""))</f>
        <v/>
      </c>
      <c r="L83" s="5">
        <f>IF(OR($A83="",$B83="",$H83="",$I83=""),"",IFERROR('Premissas'!$B$5+SUM($J$5:J83),""))</f>
        <v/>
      </c>
      <c r="M83" s="21">
        <f>IF(COUNTA($A83:$I83)=0,"",IF(OR($A83="",$B83="",$C83="",$D83="",$F83="",$G83="",$H83="",$I83=""),"Completar dados",IF($I83="Cancelado","Cancelado — sem impacto",IF(AND($B83="Saída",$H83&gt;'Premissas'!$B$6),"Conferir limite de saída","OK"))))</f>
        <v/>
      </c>
      <c r="Q83">
        <f>IFERROR(IF('Premissas'!F83="","",'Premissas'!F83),"")</f>
        <v/>
      </c>
      <c r="R83">
        <f>IFERROR(IF('Premissas'!G83="","",'Premissas'!G83),"")</f>
        <v/>
      </c>
      <c r="S83">
        <f>IFERROR(IF('Premissas'!H83="","",'Premissas'!H83),"")</f>
        <v/>
      </c>
    </row>
    <row r="84" ht="22" customHeight="1">
      <c r="A84" s="27" t="n"/>
      <c r="B84" s="18" t="n"/>
      <c r="C84" s="19" t="n"/>
      <c r="D84" s="18" t="n"/>
      <c r="E84" s="19" t="n"/>
      <c r="F84" s="19" t="n"/>
      <c r="G84" s="18" t="n"/>
      <c r="H84" s="20" t="n"/>
      <c r="I84" s="18" t="n"/>
      <c r="J84" s="8">
        <f>IF(OR($A84="",$B84="",$H84="",$I84&lt;&gt;"Realizado"),"",IFERROR(IF($B84="Entrada",$H84,-$H84),""))</f>
        <v/>
      </c>
      <c r="K84" s="8">
        <f>IF(OR($A84="",$B84="",$H84="",$I84="",$I84="Cancelado"),"",IFERROR(IF($B84="Entrada",$H84,-$H84),""))</f>
        <v/>
      </c>
      <c r="L84" s="8">
        <f>IF(OR($A84="",$B84="",$H84="",$I84=""),"",IFERROR('Premissas'!$B$5+SUM($J$5:J84),""))</f>
        <v/>
      </c>
      <c r="M84" s="22">
        <f>IF(COUNTA($A84:$I84)=0,"",IF(OR($A84="",$B84="",$C84="",$D84="",$F84="",$G84="",$H84="",$I84=""),"Completar dados",IF($I84="Cancelado","Cancelado — sem impacto",IF(AND($B84="Saída",$H84&gt;'Premissas'!$B$6),"Conferir limite de saída","OK"))))</f>
        <v/>
      </c>
      <c r="Q84">
        <f>IFERROR(IF('Premissas'!F84="","",'Premissas'!F84),"")</f>
        <v/>
      </c>
      <c r="R84">
        <f>IFERROR(IF('Premissas'!G84="","",'Premissas'!G84),"")</f>
        <v/>
      </c>
      <c r="S84">
        <f>IFERROR(IF('Premissas'!H84="","",'Premissas'!H84),"")</f>
        <v/>
      </c>
    </row>
    <row r="85" ht="22" customHeight="1">
      <c r="A85" s="27" t="n"/>
      <c r="B85" s="18" t="n"/>
      <c r="C85" s="19" t="n"/>
      <c r="D85" s="18" t="n"/>
      <c r="E85" s="19" t="n"/>
      <c r="F85" s="19" t="n"/>
      <c r="G85" s="18" t="n"/>
      <c r="H85" s="20" t="n"/>
      <c r="I85" s="18" t="n"/>
      <c r="J85" s="5">
        <f>IF(OR($A85="",$B85="",$H85="",$I85&lt;&gt;"Realizado"),"",IFERROR(IF($B85="Entrada",$H85,-$H85),""))</f>
        <v/>
      </c>
      <c r="K85" s="5">
        <f>IF(OR($A85="",$B85="",$H85="",$I85="",$I85="Cancelado"),"",IFERROR(IF($B85="Entrada",$H85,-$H85),""))</f>
        <v/>
      </c>
      <c r="L85" s="5">
        <f>IF(OR($A85="",$B85="",$H85="",$I85=""),"",IFERROR('Premissas'!$B$5+SUM($J$5:J85),""))</f>
        <v/>
      </c>
      <c r="M85" s="21">
        <f>IF(COUNTA($A85:$I85)=0,"",IF(OR($A85="",$B85="",$C85="",$D85="",$F85="",$G85="",$H85="",$I85=""),"Completar dados",IF($I85="Cancelado","Cancelado — sem impacto",IF(AND($B85="Saída",$H85&gt;'Premissas'!$B$6),"Conferir limite de saída","OK"))))</f>
        <v/>
      </c>
      <c r="Q85">
        <f>IFERROR(IF('Premissas'!F85="","",'Premissas'!F85),"")</f>
        <v/>
      </c>
      <c r="R85">
        <f>IFERROR(IF('Premissas'!G85="","",'Premissas'!G85),"")</f>
        <v/>
      </c>
      <c r="S85">
        <f>IFERROR(IF('Premissas'!H85="","",'Premissas'!H85),"")</f>
        <v/>
      </c>
    </row>
    <row r="86" ht="22" customHeight="1">
      <c r="A86" s="27" t="n"/>
      <c r="B86" s="18" t="n"/>
      <c r="C86" s="19" t="n"/>
      <c r="D86" s="18" t="n"/>
      <c r="E86" s="19" t="n"/>
      <c r="F86" s="19" t="n"/>
      <c r="G86" s="18" t="n"/>
      <c r="H86" s="20" t="n"/>
      <c r="I86" s="18" t="n"/>
      <c r="J86" s="8">
        <f>IF(OR($A86="",$B86="",$H86="",$I86&lt;&gt;"Realizado"),"",IFERROR(IF($B86="Entrada",$H86,-$H86),""))</f>
        <v/>
      </c>
      <c r="K86" s="8">
        <f>IF(OR($A86="",$B86="",$H86="",$I86="",$I86="Cancelado"),"",IFERROR(IF($B86="Entrada",$H86,-$H86),""))</f>
        <v/>
      </c>
      <c r="L86" s="8">
        <f>IF(OR($A86="",$B86="",$H86="",$I86=""),"",IFERROR('Premissas'!$B$5+SUM($J$5:J86),""))</f>
        <v/>
      </c>
      <c r="M86" s="22">
        <f>IF(COUNTA($A86:$I86)=0,"",IF(OR($A86="",$B86="",$C86="",$D86="",$F86="",$G86="",$H86="",$I86=""),"Completar dados",IF($I86="Cancelado","Cancelado — sem impacto",IF(AND($B86="Saída",$H86&gt;'Premissas'!$B$6),"Conferir limite de saída","OK"))))</f>
        <v/>
      </c>
      <c r="Q86">
        <f>IFERROR(IF('Premissas'!F86="","",'Premissas'!F86),"")</f>
        <v/>
      </c>
      <c r="R86">
        <f>IFERROR(IF('Premissas'!G86="","",'Premissas'!G86),"")</f>
        <v/>
      </c>
      <c r="S86">
        <f>IFERROR(IF('Premissas'!H86="","",'Premissas'!H86),"")</f>
        <v/>
      </c>
    </row>
    <row r="87" ht="22" customHeight="1">
      <c r="A87" s="27" t="n"/>
      <c r="B87" s="18" t="n"/>
      <c r="C87" s="19" t="n"/>
      <c r="D87" s="18" t="n"/>
      <c r="E87" s="19" t="n"/>
      <c r="F87" s="19" t="n"/>
      <c r="G87" s="18" t="n"/>
      <c r="H87" s="20" t="n"/>
      <c r="I87" s="18" t="n"/>
      <c r="J87" s="5">
        <f>IF(OR($A87="",$B87="",$H87="",$I87&lt;&gt;"Realizado"),"",IFERROR(IF($B87="Entrada",$H87,-$H87),""))</f>
        <v/>
      </c>
      <c r="K87" s="5">
        <f>IF(OR($A87="",$B87="",$H87="",$I87="",$I87="Cancelado"),"",IFERROR(IF($B87="Entrada",$H87,-$H87),""))</f>
        <v/>
      </c>
      <c r="L87" s="5">
        <f>IF(OR($A87="",$B87="",$H87="",$I87=""),"",IFERROR('Premissas'!$B$5+SUM($J$5:J87),""))</f>
        <v/>
      </c>
      <c r="M87" s="21">
        <f>IF(COUNTA($A87:$I87)=0,"",IF(OR($A87="",$B87="",$C87="",$D87="",$F87="",$G87="",$H87="",$I87=""),"Completar dados",IF($I87="Cancelado","Cancelado — sem impacto",IF(AND($B87="Saída",$H87&gt;'Premissas'!$B$6),"Conferir limite de saída","OK"))))</f>
        <v/>
      </c>
      <c r="Q87">
        <f>IFERROR(IF('Premissas'!F87="","",'Premissas'!F87),"")</f>
        <v/>
      </c>
      <c r="R87">
        <f>IFERROR(IF('Premissas'!G87="","",'Premissas'!G87),"")</f>
        <v/>
      </c>
      <c r="S87">
        <f>IFERROR(IF('Premissas'!H87="","",'Premissas'!H87),"")</f>
        <v/>
      </c>
    </row>
    <row r="88" ht="22" customHeight="1">
      <c r="A88" s="27" t="n"/>
      <c r="B88" s="18" t="n"/>
      <c r="C88" s="19" t="n"/>
      <c r="D88" s="18" t="n"/>
      <c r="E88" s="19" t="n"/>
      <c r="F88" s="19" t="n"/>
      <c r="G88" s="18" t="n"/>
      <c r="H88" s="20" t="n"/>
      <c r="I88" s="18" t="n"/>
      <c r="J88" s="8">
        <f>IF(OR($A88="",$B88="",$H88="",$I88&lt;&gt;"Realizado"),"",IFERROR(IF($B88="Entrada",$H88,-$H88),""))</f>
        <v/>
      </c>
      <c r="K88" s="8">
        <f>IF(OR($A88="",$B88="",$H88="",$I88="",$I88="Cancelado"),"",IFERROR(IF($B88="Entrada",$H88,-$H88),""))</f>
        <v/>
      </c>
      <c r="L88" s="8">
        <f>IF(OR($A88="",$B88="",$H88="",$I88=""),"",IFERROR('Premissas'!$B$5+SUM($J$5:J88),""))</f>
        <v/>
      </c>
      <c r="M88" s="22">
        <f>IF(COUNTA($A88:$I88)=0,"",IF(OR($A88="",$B88="",$C88="",$D88="",$F88="",$G88="",$H88="",$I88=""),"Completar dados",IF($I88="Cancelado","Cancelado — sem impacto",IF(AND($B88="Saída",$H88&gt;'Premissas'!$B$6),"Conferir limite de saída","OK"))))</f>
        <v/>
      </c>
      <c r="Q88">
        <f>IFERROR(IF('Premissas'!F88="","",'Premissas'!F88),"")</f>
        <v/>
      </c>
      <c r="R88">
        <f>IFERROR(IF('Premissas'!G88="","",'Premissas'!G88),"")</f>
        <v/>
      </c>
      <c r="S88">
        <f>IFERROR(IF('Premissas'!H88="","",'Premissas'!H88),"")</f>
        <v/>
      </c>
    </row>
    <row r="89" ht="22" customHeight="1">
      <c r="A89" s="27" t="n"/>
      <c r="B89" s="18" t="n"/>
      <c r="C89" s="19" t="n"/>
      <c r="D89" s="18" t="n"/>
      <c r="E89" s="19" t="n"/>
      <c r="F89" s="19" t="n"/>
      <c r="G89" s="18" t="n"/>
      <c r="H89" s="20" t="n"/>
      <c r="I89" s="18" t="n"/>
      <c r="J89" s="5">
        <f>IF(OR($A89="",$B89="",$H89="",$I89&lt;&gt;"Realizado"),"",IFERROR(IF($B89="Entrada",$H89,-$H89),""))</f>
        <v/>
      </c>
      <c r="K89" s="5">
        <f>IF(OR($A89="",$B89="",$H89="",$I89="",$I89="Cancelado"),"",IFERROR(IF($B89="Entrada",$H89,-$H89),""))</f>
        <v/>
      </c>
      <c r="L89" s="5">
        <f>IF(OR($A89="",$B89="",$H89="",$I89=""),"",IFERROR('Premissas'!$B$5+SUM($J$5:J89),""))</f>
        <v/>
      </c>
      <c r="M89" s="21">
        <f>IF(COUNTA($A89:$I89)=0,"",IF(OR($A89="",$B89="",$C89="",$D89="",$F89="",$G89="",$H89="",$I89=""),"Completar dados",IF($I89="Cancelado","Cancelado — sem impacto",IF(AND($B89="Saída",$H89&gt;'Premissas'!$B$6),"Conferir limite de saída","OK"))))</f>
        <v/>
      </c>
      <c r="Q89">
        <f>IFERROR(IF('Premissas'!F89="","",'Premissas'!F89),"")</f>
        <v/>
      </c>
      <c r="R89">
        <f>IFERROR(IF('Premissas'!G89="","",'Premissas'!G89),"")</f>
        <v/>
      </c>
      <c r="S89">
        <f>IFERROR(IF('Premissas'!H89="","",'Premissas'!H89),"")</f>
        <v/>
      </c>
    </row>
    <row r="90" ht="22" customHeight="1">
      <c r="A90" s="27" t="n"/>
      <c r="B90" s="18" t="n"/>
      <c r="C90" s="19" t="n"/>
      <c r="D90" s="18" t="n"/>
      <c r="E90" s="19" t="n"/>
      <c r="F90" s="19" t="n"/>
      <c r="G90" s="18" t="n"/>
      <c r="H90" s="20" t="n"/>
      <c r="I90" s="18" t="n"/>
      <c r="J90" s="8">
        <f>IF(OR($A90="",$B90="",$H90="",$I90&lt;&gt;"Realizado"),"",IFERROR(IF($B90="Entrada",$H90,-$H90),""))</f>
        <v/>
      </c>
      <c r="K90" s="8">
        <f>IF(OR($A90="",$B90="",$H90="",$I90="",$I90="Cancelado"),"",IFERROR(IF($B90="Entrada",$H90,-$H90),""))</f>
        <v/>
      </c>
      <c r="L90" s="8">
        <f>IF(OR($A90="",$B90="",$H90="",$I90=""),"",IFERROR('Premissas'!$B$5+SUM($J$5:J90),""))</f>
        <v/>
      </c>
      <c r="M90" s="22">
        <f>IF(COUNTA($A90:$I90)=0,"",IF(OR($A90="",$B90="",$C90="",$D90="",$F90="",$G90="",$H90="",$I90=""),"Completar dados",IF($I90="Cancelado","Cancelado — sem impacto",IF(AND($B90="Saída",$H90&gt;'Premissas'!$B$6),"Conferir limite de saída","OK"))))</f>
        <v/>
      </c>
      <c r="Q90">
        <f>IFERROR(IF('Premissas'!F90="","",'Premissas'!F90),"")</f>
        <v/>
      </c>
      <c r="R90">
        <f>IFERROR(IF('Premissas'!G90="","",'Premissas'!G90),"")</f>
        <v/>
      </c>
      <c r="S90">
        <f>IFERROR(IF('Premissas'!H90="","",'Premissas'!H90),"")</f>
        <v/>
      </c>
    </row>
    <row r="91" ht="22" customHeight="1">
      <c r="A91" s="27" t="n"/>
      <c r="B91" s="18" t="n"/>
      <c r="C91" s="19" t="n"/>
      <c r="D91" s="18" t="n"/>
      <c r="E91" s="19" t="n"/>
      <c r="F91" s="19" t="n"/>
      <c r="G91" s="18" t="n"/>
      <c r="H91" s="20" t="n"/>
      <c r="I91" s="18" t="n"/>
      <c r="J91" s="5">
        <f>IF(OR($A91="",$B91="",$H91="",$I91&lt;&gt;"Realizado"),"",IFERROR(IF($B91="Entrada",$H91,-$H91),""))</f>
        <v/>
      </c>
      <c r="K91" s="5">
        <f>IF(OR($A91="",$B91="",$H91="",$I91="",$I91="Cancelado"),"",IFERROR(IF($B91="Entrada",$H91,-$H91),""))</f>
        <v/>
      </c>
      <c r="L91" s="5">
        <f>IF(OR($A91="",$B91="",$H91="",$I91=""),"",IFERROR('Premissas'!$B$5+SUM($J$5:J91),""))</f>
        <v/>
      </c>
      <c r="M91" s="21">
        <f>IF(COUNTA($A91:$I91)=0,"",IF(OR($A91="",$B91="",$C91="",$D91="",$F91="",$G91="",$H91="",$I91=""),"Completar dados",IF($I91="Cancelado","Cancelado — sem impacto",IF(AND($B91="Saída",$H91&gt;'Premissas'!$B$6),"Conferir limite de saída","OK"))))</f>
        <v/>
      </c>
      <c r="Q91">
        <f>IFERROR(IF('Premissas'!F91="","",'Premissas'!F91),"")</f>
        <v/>
      </c>
      <c r="R91">
        <f>IFERROR(IF('Premissas'!G91="","",'Premissas'!G91),"")</f>
        <v/>
      </c>
      <c r="S91">
        <f>IFERROR(IF('Premissas'!H91="","",'Premissas'!H91),"")</f>
        <v/>
      </c>
    </row>
    <row r="92" ht="22" customHeight="1">
      <c r="A92" s="27" t="n"/>
      <c r="B92" s="18" t="n"/>
      <c r="C92" s="19" t="n"/>
      <c r="D92" s="18" t="n"/>
      <c r="E92" s="19" t="n"/>
      <c r="F92" s="19" t="n"/>
      <c r="G92" s="18" t="n"/>
      <c r="H92" s="20" t="n"/>
      <c r="I92" s="18" t="n"/>
      <c r="J92" s="8">
        <f>IF(OR($A92="",$B92="",$H92="",$I92&lt;&gt;"Realizado"),"",IFERROR(IF($B92="Entrada",$H92,-$H92),""))</f>
        <v/>
      </c>
      <c r="K92" s="8">
        <f>IF(OR($A92="",$B92="",$H92="",$I92="",$I92="Cancelado"),"",IFERROR(IF($B92="Entrada",$H92,-$H92),""))</f>
        <v/>
      </c>
      <c r="L92" s="8">
        <f>IF(OR($A92="",$B92="",$H92="",$I92=""),"",IFERROR('Premissas'!$B$5+SUM($J$5:J92),""))</f>
        <v/>
      </c>
      <c r="M92" s="22">
        <f>IF(COUNTA($A92:$I92)=0,"",IF(OR($A92="",$B92="",$C92="",$D92="",$F92="",$G92="",$H92="",$I92=""),"Completar dados",IF($I92="Cancelado","Cancelado — sem impacto",IF(AND($B92="Saída",$H92&gt;'Premissas'!$B$6),"Conferir limite de saída","OK"))))</f>
        <v/>
      </c>
      <c r="Q92">
        <f>IFERROR(IF('Premissas'!F92="","",'Premissas'!F92),"")</f>
        <v/>
      </c>
      <c r="R92">
        <f>IFERROR(IF('Premissas'!G92="","",'Premissas'!G92),"")</f>
        <v/>
      </c>
      <c r="S92">
        <f>IFERROR(IF('Premissas'!H92="","",'Premissas'!H92),"")</f>
        <v/>
      </c>
    </row>
    <row r="93" ht="22" customHeight="1">
      <c r="A93" s="27" t="n"/>
      <c r="B93" s="18" t="n"/>
      <c r="C93" s="19" t="n"/>
      <c r="D93" s="18" t="n"/>
      <c r="E93" s="19" t="n"/>
      <c r="F93" s="19" t="n"/>
      <c r="G93" s="18" t="n"/>
      <c r="H93" s="20" t="n"/>
      <c r="I93" s="18" t="n"/>
      <c r="J93" s="5">
        <f>IF(OR($A93="",$B93="",$H93="",$I93&lt;&gt;"Realizado"),"",IFERROR(IF($B93="Entrada",$H93,-$H93),""))</f>
        <v/>
      </c>
      <c r="K93" s="5">
        <f>IF(OR($A93="",$B93="",$H93="",$I93="",$I93="Cancelado"),"",IFERROR(IF($B93="Entrada",$H93,-$H93),""))</f>
        <v/>
      </c>
      <c r="L93" s="5">
        <f>IF(OR($A93="",$B93="",$H93="",$I93=""),"",IFERROR('Premissas'!$B$5+SUM($J$5:J93),""))</f>
        <v/>
      </c>
      <c r="M93" s="21">
        <f>IF(COUNTA($A93:$I93)=0,"",IF(OR($A93="",$B93="",$C93="",$D93="",$F93="",$G93="",$H93="",$I93=""),"Completar dados",IF($I93="Cancelado","Cancelado — sem impacto",IF(AND($B93="Saída",$H93&gt;'Premissas'!$B$6),"Conferir limite de saída","OK"))))</f>
        <v/>
      </c>
      <c r="Q93">
        <f>IFERROR(IF('Premissas'!F93="","",'Premissas'!F93),"")</f>
        <v/>
      </c>
      <c r="R93">
        <f>IFERROR(IF('Premissas'!G93="","",'Premissas'!G93),"")</f>
        <v/>
      </c>
      <c r="S93">
        <f>IFERROR(IF('Premissas'!H93="","",'Premissas'!H93),"")</f>
        <v/>
      </c>
    </row>
    <row r="94" ht="22" customHeight="1">
      <c r="A94" s="27" t="n"/>
      <c r="B94" s="18" t="n"/>
      <c r="C94" s="19" t="n"/>
      <c r="D94" s="18" t="n"/>
      <c r="E94" s="19" t="n"/>
      <c r="F94" s="19" t="n"/>
      <c r="G94" s="18" t="n"/>
      <c r="H94" s="20" t="n"/>
      <c r="I94" s="18" t="n"/>
      <c r="J94" s="8">
        <f>IF(OR($A94="",$B94="",$H94="",$I94&lt;&gt;"Realizado"),"",IFERROR(IF($B94="Entrada",$H94,-$H94),""))</f>
        <v/>
      </c>
      <c r="K94" s="8">
        <f>IF(OR($A94="",$B94="",$H94="",$I94="",$I94="Cancelado"),"",IFERROR(IF($B94="Entrada",$H94,-$H94),""))</f>
        <v/>
      </c>
      <c r="L94" s="8">
        <f>IF(OR($A94="",$B94="",$H94="",$I94=""),"",IFERROR('Premissas'!$B$5+SUM($J$5:J94),""))</f>
        <v/>
      </c>
      <c r="M94" s="22">
        <f>IF(COUNTA($A94:$I94)=0,"",IF(OR($A94="",$B94="",$C94="",$D94="",$F94="",$G94="",$H94="",$I94=""),"Completar dados",IF($I94="Cancelado","Cancelado — sem impacto",IF(AND($B94="Saída",$H94&gt;'Premissas'!$B$6),"Conferir limite de saída","OK"))))</f>
        <v/>
      </c>
      <c r="Q94">
        <f>IFERROR(IF('Premissas'!F94="","",'Premissas'!F94),"")</f>
        <v/>
      </c>
      <c r="R94">
        <f>IFERROR(IF('Premissas'!G94="","",'Premissas'!G94),"")</f>
        <v/>
      </c>
      <c r="S94">
        <f>IFERROR(IF('Premissas'!H94="","",'Premissas'!H94),"")</f>
        <v/>
      </c>
    </row>
    <row r="95" ht="22" customHeight="1">
      <c r="A95" s="27" t="n"/>
      <c r="B95" s="18" t="n"/>
      <c r="C95" s="19" t="n"/>
      <c r="D95" s="18" t="n"/>
      <c r="E95" s="19" t="n"/>
      <c r="F95" s="19" t="n"/>
      <c r="G95" s="18" t="n"/>
      <c r="H95" s="20" t="n"/>
      <c r="I95" s="18" t="n"/>
      <c r="J95" s="5">
        <f>IF(OR($A95="",$B95="",$H95="",$I95&lt;&gt;"Realizado"),"",IFERROR(IF($B95="Entrada",$H95,-$H95),""))</f>
        <v/>
      </c>
      <c r="K95" s="5">
        <f>IF(OR($A95="",$B95="",$H95="",$I95="",$I95="Cancelado"),"",IFERROR(IF($B95="Entrada",$H95,-$H95),""))</f>
        <v/>
      </c>
      <c r="L95" s="5">
        <f>IF(OR($A95="",$B95="",$H95="",$I95=""),"",IFERROR('Premissas'!$B$5+SUM($J$5:J95),""))</f>
        <v/>
      </c>
      <c r="M95" s="21">
        <f>IF(COUNTA($A95:$I95)=0,"",IF(OR($A95="",$B95="",$C95="",$D95="",$F95="",$G95="",$H95="",$I95=""),"Completar dados",IF($I95="Cancelado","Cancelado — sem impacto",IF(AND($B95="Saída",$H95&gt;'Premissas'!$B$6),"Conferir limite de saída","OK"))))</f>
        <v/>
      </c>
      <c r="Q95">
        <f>IFERROR(IF('Premissas'!F95="","",'Premissas'!F95),"")</f>
        <v/>
      </c>
      <c r="R95">
        <f>IFERROR(IF('Premissas'!G95="","",'Premissas'!G95),"")</f>
        <v/>
      </c>
      <c r="S95">
        <f>IFERROR(IF('Premissas'!H95="","",'Premissas'!H95),"")</f>
        <v/>
      </c>
    </row>
    <row r="96" ht="22" customHeight="1">
      <c r="A96" s="27" t="n"/>
      <c r="B96" s="18" t="n"/>
      <c r="C96" s="19" t="n"/>
      <c r="D96" s="18" t="n"/>
      <c r="E96" s="19" t="n"/>
      <c r="F96" s="19" t="n"/>
      <c r="G96" s="18" t="n"/>
      <c r="H96" s="20" t="n"/>
      <c r="I96" s="18" t="n"/>
      <c r="J96" s="8">
        <f>IF(OR($A96="",$B96="",$H96="",$I96&lt;&gt;"Realizado"),"",IFERROR(IF($B96="Entrada",$H96,-$H96),""))</f>
        <v/>
      </c>
      <c r="K96" s="8">
        <f>IF(OR($A96="",$B96="",$H96="",$I96="",$I96="Cancelado"),"",IFERROR(IF($B96="Entrada",$H96,-$H96),""))</f>
        <v/>
      </c>
      <c r="L96" s="8">
        <f>IF(OR($A96="",$B96="",$H96="",$I96=""),"",IFERROR('Premissas'!$B$5+SUM($J$5:J96),""))</f>
        <v/>
      </c>
      <c r="M96" s="22">
        <f>IF(COUNTA($A96:$I96)=0,"",IF(OR($A96="",$B96="",$C96="",$D96="",$F96="",$G96="",$H96="",$I96=""),"Completar dados",IF($I96="Cancelado","Cancelado — sem impacto",IF(AND($B96="Saída",$H96&gt;'Premissas'!$B$6),"Conferir limite de saída","OK"))))</f>
        <v/>
      </c>
      <c r="Q96">
        <f>IFERROR(IF('Premissas'!F96="","",'Premissas'!F96),"")</f>
        <v/>
      </c>
      <c r="R96">
        <f>IFERROR(IF('Premissas'!G96="","",'Premissas'!G96),"")</f>
        <v/>
      </c>
      <c r="S96">
        <f>IFERROR(IF('Premissas'!H96="","",'Premissas'!H96),"")</f>
        <v/>
      </c>
    </row>
    <row r="97" ht="22" customHeight="1">
      <c r="A97" s="27" t="n"/>
      <c r="B97" s="18" t="n"/>
      <c r="C97" s="19" t="n"/>
      <c r="D97" s="18" t="n"/>
      <c r="E97" s="19" t="n"/>
      <c r="F97" s="19" t="n"/>
      <c r="G97" s="18" t="n"/>
      <c r="H97" s="20" t="n"/>
      <c r="I97" s="18" t="n"/>
      <c r="J97" s="5">
        <f>IF(OR($A97="",$B97="",$H97="",$I97&lt;&gt;"Realizado"),"",IFERROR(IF($B97="Entrada",$H97,-$H97),""))</f>
        <v/>
      </c>
      <c r="K97" s="5">
        <f>IF(OR($A97="",$B97="",$H97="",$I97="",$I97="Cancelado"),"",IFERROR(IF($B97="Entrada",$H97,-$H97),""))</f>
        <v/>
      </c>
      <c r="L97" s="5">
        <f>IF(OR($A97="",$B97="",$H97="",$I97=""),"",IFERROR('Premissas'!$B$5+SUM($J$5:J97),""))</f>
        <v/>
      </c>
      <c r="M97" s="21">
        <f>IF(COUNTA($A97:$I97)=0,"",IF(OR($A97="",$B97="",$C97="",$D97="",$F97="",$G97="",$H97="",$I97=""),"Completar dados",IF($I97="Cancelado","Cancelado — sem impacto",IF(AND($B97="Saída",$H97&gt;'Premissas'!$B$6),"Conferir limite de saída","OK"))))</f>
        <v/>
      </c>
      <c r="Q97">
        <f>IFERROR(IF('Premissas'!F97="","",'Premissas'!F97),"")</f>
        <v/>
      </c>
      <c r="R97">
        <f>IFERROR(IF('Premissas'!G97="","",'Premissas'!G97),"")</f>
        <v/>
      </c>
      <c r="S97">
        <f>IFERROR(IF('Premissas'!H97="","",'Premissas'!H97),"")</f>
        <v/>
      </c>
    </row>
    <row r="98" ht="22" customHeight="1">
      <c r="A98" s="27" t="n"/>
      <c r="B98" s="18" t="n"/>
      <c r="C98" s="19" t="n"/>
      <c r="D98" s="18" t="n"/>
      <c r="E98" s="19" t="n"/>
      <c r="F98" s="19" t="n"/>
      <c r="G98" s="18" t="n"/>
      <c r="H98" s="20" t="n"/>
      <c r="I98" s="18" t="n"/>
      <c r="J98" s="8">
        <f>IF(OR($A98="",$B98="",$H98="",$I98&lt;&gt;"Realizado"),"",IFERROR(IF($B98="Entrada",$H98,-$H98),""))</f>
        <v/>
      </c>
      <c r="K98" s="8">
        <f>IF(OR($A98="",$B98="",$H98="",$I98="",$I98="Cancelado"),"",IFERROR(IF($B98="Entrada",$H98,-$H98),""))</f>
        <v/>
      </c>
      <c r="L98" s="8">
        <f>IF(OR($A98="",$B98="",$H98="",$I98=""),"",IFERROR('Premissas'!$B$5+SUM($J$5:J98),""))</f>
        <v/>
      </c>
      <c r="M98" s="22">
        <f>IF(COUNTA($A98:$I98)=0,"",IF(OR($A98="",$B98="",$C98="",$D98="",$F98="",$G98="",$H98="",$I98=""),"Completar dados",IF($I98="Cancelado","Cancelado — sem impacto",IF(AND($B98="Saída",$H98&gt;'Premissas'!$B$6),"Conferir limite de saída","OK"))))</f>
        <v/>
      </c>
      <c r="Q98">
        <f>IFERROR(IF('Premissas'!F98="","",'Premissas'!F98),"")</f>
        <v/>
      </c>
      <c r="R98">
        <f>IFERROR(IF('Premissas'!G98="","",'Premissas'!G98),"")</f>
        <v/>
      </c>
      <c r="S98">
        <f>IFERROR(IF('Premissas'!H98="","",'Premissas'!H98),"")</f>
        <v/>
      </c>
    </row>
    <row r="99" ht="22" customHeight="1">
      <c r="A99" s="27" t="n"/>
      <c r="B99" s="18" t="n"/>
      <c r="C99" s="19" t="n"/>
      <c r="D99" s="18" t="n"/>
      <c r="E99" s="19" t="n"/>
      <c r="F99" s="19" t="n"/>
      <c r="G99" s="18" t="n"/>
      <c r="H99" s="20" t="n"/>
      <c r="I99" s="18" t="n"/>
      <c r="J99" s="5">
        <f>IF(OR($A99="",$B99="",$H99="",$I99&lt;&gt;"Realizado"),"",IFERROR(IF($B99="Entrada",$H99,-$H99),""))</f>
        <v/>
      </c>
      <c r="K99" s="5">
        <f>IF(OR($A99="",$B99="",$H99="",$I99="",$I99="Cancelado"),"",IFERROR(IF($B99="Entrada",$H99,-$H99),""))</f>
        <v/>
      </c>
      <c r="L99" s="5">
        <f>IF(OR($A99="",$B99="",$H99="",$I99=""),"",IFERROR('Premissas'!$B$5+SUM($J$5:J99),""))</f>
        <v/>
      </c>
      <c r="M99" s="21">
        <f>IF(COUNTA($A99:$I99)=0,"",IF(OR($A99="",$B99="",$C99="",$D99="",$F99="",$G99="",$H99="",$I99=""),"Completar dados",IF($I99="Cancelado","Cancelado — sem impacto",IF(AND($B99="Saída",$H99&gt;'Premissas'!$B$6),"Conferir limite de saída","OK"))))</f>
        <v/>
      </c>
      <c r="Q99">
        <f>IFERROR(IF('Premissas'!F99="","",'Premissas'!F99),"")</f>
        <v/>
      </c>
      <c r="R99">
        <f>IFERROR(IF('Premissas'!G99="","",'Premissas'!G99),"")</f>
        <v/>
      </c>
      <c r="S99">
        <f>IFERROR(IF('Premissas'!H99="","",'Premissas'!H99),"")</f>
        <v/>
      </c>
    </row>
    <row r="100" ht="22" customHeight="1">
      <c r="A100" s="27" t="n"/>
      <c r="B100" s="18" t="n"/>
      <c r="C100" s="19" t="n"/>
      <c r="D100" s="18" t="n"/>
      <c r="E100" s="19" t="n"/>
      <c r="F100" s="19" t="n"/>
      <c r="G100" s="18" t="n"/>
      <c r="H100" s="20" t="n"/>
      <c r="I100" s="18" t="n"/>
      <c r="J100" s="8">
        <f>IF(OR($A100="",$B100="",$H100="",$I100&lt;&gt;"Realizado"),"",IFERROR(IF($B100="Entrada",$H100,-$H100),""))</f>
        <v/>
      </c>
      <c r="K100" s="8">
        <f>IF(OR($A100="",$B100="",$H100="",$I100="",$I100="Cancelado"),"",IFERROR(IF($B100="Entrada",$H100,-$H100),""))</f>
        <v/>
      </c>
      <c r="L100" s="8">
        <f>IF(OR($A100="",$B100="",$H100="",$I100=""),"",IFERROR('Premissas'!$B$5+SUM($J$5:J100),""))</f>
        <v/>
      </c>
      <c r="M100" s="22">
        <f>IF(COUNTA($A100:$I100)=0,"",IF(OR($A100="",$B100="",$C100="",$D100="",$F100="",$G100="",$H100="",$I100=""),"Completar dados",IF($I100="Cancelado","Cancelado — sem impacto",IF(AND($B100="Saída",$H100&gt;'Premissas'!$B$6),"Conferir limite de saída","OK"))))</f>
        <v/>
      </c>
      <c r="Q100">
        <f>IFERROR(IF('Premissas'!F100="","",'Premissas'!F100),"")</f>
        <v/>
      </c>
      <c r="R100">
        <f>IFERROR(IF('Premissas'!G100="","",'Premissas'!G100),"")</f>
        <v/>
      </c>
      <c r="S100">
        <f>IFERROR(IF('Premissas'!H100="","",'Premissas'!H100),"")</f>
        <v/>
      </c>
    </row>
    <row r="101" ht="22" customHeight="1">
      <c r="A101" s="27" t="n"/>
      <c r="B101" s="18" t="n"/>
      <c r="C101" s="19" t="n"/>
      <c r="D101" s="18" t="n"/>
      <c r="E101" s="19" t="n"/>
      <c r="F101" s="19" t="n"/>
      <c r="G101" s="18" t="n"/>
      <c r="H101" s="20" t="n"/>
      <c r="I101" s="18" t="n"/>
      <c r="J101" s="5">
        <f>IF(OR($A101="",$B101="",$H101="",$I101&lt;&gt;"Realizado"),"",IFERROR(IF($B101="Entrada",$H101,-$H101),""))</f>
        <v/>
      </c>
      <c r="K101" s="5">
        <f>IF(OR($A101="",$B101="",$H101="",$I101="",$I101="Cancelado"),"",IFERROR(IF($B101="Entrada",$H101,-$H101),""))</f>
        <v/>
      </c>
      <c r="L101" s="5">
        <f>IF(OR($A101="",$B101="",$H101="",$I101=""),"",IFERROR('Premissas'!$B$5+SUM($J$5:J101),""))</f>
        <v/>
      </c>
      <c r="M101" s="21">
        <f>IF(COUNTA($A101:$I101)=0,"",IF(OR($A101="",$B101="",$C101="",$D101="",$F101="",$G101="",$H101="",$I101=""),"Completar dados",IF($I101="Cancelado","Cancelado — sem impacto",IF(AND($B101="Saída",$H101&gt;'Premissas'!$B$6),"Conferir limite de saída","OK"))))</f>
        <v/>
      </c>
      <c r="Q101">
        <f>IFERROR(IF('Premissas'!F101="","",'Premissas'!F101),"")</f>
        <v/>
      </c>
      <c r="R101">
        <f>IFERROR(IF('Premissas'!G101="","",'Premissas'!G101),"")</f>
        <v/>
      </c>
      <c r="S101">
        <f>IFERROR(IF('Premissas'!H101="","",'Premissas'!H101),"")</f>
        <v/>
      </c>
    </row>
    <row r="102" ht="22" customHeight="1">
      <c r="A102" s="27" t="n"/>
      <c r="B102" s="18" t="n"/>
      <c r="C102" s="19" t="n"/>
      <c r="D102" s="18" t="n"/>
      <c r="E102" s="19" t="n"/>
      <c r="F102" s="19" t="n"/>
      <c r="G102" s="18" t="n"/>
      <c r="H102" s="20" t="n"/>
      <c r="I102" s="18" t="n"/>
      <c r="J102" s="8">
        <f>IF(OR($A102="",$B102="",$H102="",$I102&lt;&gt;"Realizado"),"",IFERROR(IF($B102="Entrada",$H102,-$H102),""))</f>
        <v/>
      </c>
      <c r="K102" s="8">
        <f>IF(OR($A102="",$B102="",$H102="",$I102="",$I102="Cancelado"),"",IFERROR(IF($B102="Entrada",$H102,-$H102),""))</f>
        <v/>
      </c>
      <c r="L102" s="8">
        <f>IF(OR($A102="",$B102="",$H102="",$I102=""),"",IFERROR('Premissas'!$B$5+SUM($J$5:J102),""))</f>
        <v/>
      </c>
      <c r="M102" s="22">
        <f>IF(COUNTA($A102:$I102)=0,"",IF(OR($A102="",$B102="",$C102="",$D102="",$F102="",$G102="",$H102="",$I102=""),"Completar dados",IF($I102="Cancelado","Cancelado — sem impacto",IF(AND($B102="Saída",$H102&gt;'Premissas'!$B$6),"Conferir limite de saída","OK"))))</f>
        <v/>
      </c>
      <c r="Q102">
        <f>IFERROR(IF('Premissas'!F102="","",'Premissas'!F102),"")</f>
        <v/>
      </c>
      <c r="R102">
        <f>IFERROR(IF('Premissas'!G102="","",'Premissas'!G102),"")</f>
        <v/>
      </c>
      <c r="S102">
        <f>IFERROR(IF('Premissas'!H102="","",'Premissas'!H102),"")</f>
        <v/>
      </c>
    </row>
    <row r="103" ht="22" customHeight="1">
      <c r="A103" s="27" t="n"/>
      <c r="B103" s="18" t="n"/>
      <c r="C103" s="19" t="n"/>
      <c r="D103" s="18" t="n"/>
      <c r="E103" s="19" t="n"/>
      <c r="F103" s="19" t="n"/>
      <c r="G103" s="18" t="n"/>
      <c r="H103" s="20" t="n"/>
      <c r="I103" s="18" t="n"/>
      <c r="J103" s="5">
        <f>IF(OR($A103="",$B103="",$H103="",$I103&lt;&gt;"Realizado"),"",IFERROR(IF($B103="Entrada",$H103,-$H103),""))</f>
        <v/>
      </c>
      <c r="K103" s="5">
        <f>IF(OR($A103="",$B103="",$H103="",$I103="",$I103="Cancelado"),"",IFERROR(IF($B103="Entrada",$H103,-$H103),""))</f>
        <v/>
      </c>
      <c r="L103" s="5">
        <f>IF(OR($A103="",$B103="",$H103="",$I103=""),"",IFERROR('Premissas'!$B$5+SUM($J$5:J103),""))</f>
        <v/>
      </c>
      <c r="M103" s="21">
        <f>IF(COUNTA($A103:$I103)=0,"",IF(OR($A103="",$B103="",$C103="",$D103="",$F103="",$G103="",$H103="",$I103=""),"Completar dados",IF($I103="Cancelado","Cancelado — sem impacto",IF(AND($B103="Saída",$H103&gt;'Premissas'!$B$6),"Conferir limite de saída","OK"))))</f>
        <v/>
      </c>
      <c r="Q103">
        <f>IFERROR(IF('Premissas'!F103="","",'Premissas'!F103),"")</f>
        <v/>
      </c>
      <c r="R103">
        <f>IFERROR(IF('Premissas'!G103="","",'Premissas'!G103),"")</f>
        <v/>
      </c>
      <c r="S103">
        <f>IFERROR(IF('Premissas'!H103="","",'Premissas'!H103),"")</f>
        <v/>
      </c>
    </row>
    <row r="104" ht="22" customHeight="1">
      <c r="A104" s="27" t="n"/>
      <c r="B104" s="18" t="n"/>
      <c r="C104" s="19" t="n"/>
      <c r="D104" s="18" t="n"/>
      <c r="E104" s="19" t="n"/>
      <c r="F104" s="19" t="n"/>
      <c r="G104" s="18" t="n"/>
      <c r="H104" s="20" t="n"/>
      <c r="I104" s="18" t="n"/>
      <c r="J104" s="8">
        <f>IF(OR($A104="",$B104="",$H104="",$I104&lt;&gt;"Realizado"),"",IFERROR(IF($B104="Entrada",$H104,-$H104),""))</f>
        <v/>
      </c>
      <c r="K104" s="8">
        <f>IF(OR($A104="",$B104="",$H104="",$I104="",$I104="Cancelado"),"",IFERROR(IF($B104="Entrada",$H104,-$H104),""))</f>
        <v/>
      </c>
      <c r="L104" s="8">
        <f>IF(OR($A104="",$B104="",$H104="",$I104=""),"",IFERROR('Premissas'!$B$5+SUM($J$5:J104),""))</f>
        <v/>
      </c>
      <c r="M104" s="22">
        <f>IF(COUNTA($A104:$I104)=0,"",IF(OR($A104="",$B104="",$C104="",$D104="",$F104="",$G104="",$H104="",$I104=""),"Completar dados",IF($I104="Cancelado","Cancelado — sem impacto",IF(AND($B104="Saída",$H104&gt;'Premissas'!$B$6),"Conferir limite de saída","OK"))))</f>
        <v/>
      </c>
      <c r="Q104">
        <f>IFERROR(IF('Premissas'!F104="","",'Premissas'!F104),"")</f>
        <v/>
      </c>
      <c r="R104">
        <f>IFERROR(IF('Premissas'!G104="","",'Premissas'!G104),"")</f>
        <v/>
      </c>
      <c r="S104">
        <f>IFERROR(IF('Premissas'!H104="","",'Premissas'!H104),"")</f>
        <v/>
      </c>
    </row>
  </sheetData>
  <autoFilter ref="A4:M104"/>
  <mergeCells count="1">
    <mergeCell ref="A1:M1"/>
  </mergeCells>
  <conditionalFormatting sqref="M5:M104">
    <cfRule type="expression" priority="1" dxfId="0">
      <formula>OR($M5="Conferir limite de saída",$M5="Completar dados")</formula>
    </cfRule>
    <cfRule type="expression" priority="2" dxfId="2">
      <formula>$M5="OK"</formula>
    </cfRule>
  </conditionalFormatting>
  <conditionalFormatting sqref="A5:M104">
    <cfRule type="expression" priority="3" dxfId="3">
      <formula>$I5="Cancelado"</formula>
    </cfRule>
  </conditionalFormatting>
  <conditionalFormatting sqref="H5:H104">
    <cfRule type="expression" priority="4" dxfId="0">
      <formula>AND($B5="Saída",$H5&gt;'Premissas'!$B$6,$I5&lt;&gt;"Cancelado")</formula>
    </cfRule>
  </conditionalFormatting>
  <dataValidations count="6">
    <dataValidation sqref="A5:A104" showDropDown="0" showInputMessage="1" showErrorMessage="1" allowBlank="0" errorTitle="Data fora do período" error="Informe uma data dentro do período definido em Premissas." promptTitle="Data do lançamento" prompt="Use DD/MM/AAAA e respeite o período definido." type="date" operator="between">
      <formula1>=$T$5</formula1>
      <formula2>=$T$6</formula2>
    </dataValidation>
    <dataValidation sqref="B5:B104" showDropDown="0" showInputMessage="0" showErrorMessage="1" allowBlank="0" errorTitle="Tipo inválido" error="Escolha Entrada ou Saída." type="list">
      <formula1>$P$5:$P$6</formula1>
    </dataValidation>
    <dataValidation sqref="D5:D104" showDropDown="0" showInputMessage="0" showErrorMessage="1" allowBlank="0" errorTitle="Categoria inválida" error="Escolha uma categoria disponível em Premissas." type="list">
      <formula1>$R$5:$R$11</formula1>
    </dataValidation>
    <dataValidation sqref="G5:G104" showDropDown="0" showInputMessage="0" showErrorMessage="1" allowBlank="0" errorTitle="Ministério inválido" error="Escolha um ministério disponível em Premissas." type="list">
      <formula1>$S$5:$S$9</formula1>
    </dataValidation>
    <dataValidation sqref="H5:H104" showDropDown="0" showInputMessage="1" showErrorMessage="1" allowBlank="0" errorTitle="Valor inválido" error="Informe um valor numérico maior que zero." promptTitle="Valor do lançamento" prompt="Digite o valor positivo; o tipo define entrada ou saída." type="decimal" operator="greaterThan">
      <formula1>0</formula1>
    </dataValidation>
    <dataValidation sqref="I5:I104" showDropDown="0" showInputMessage="0" showErrorMessage="1" allowBlank="0" errorTitle="Status inválido" error="Escolha Realizado, Previsto ou Cancelado." type="list">
      <formula1>$Q$5:$Q$7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/>
  </sheetPr>
  <dimension ref="A1:H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45" customWidth="1" min="3" max="3"/>
    <col width="3" customWidth="1" min="4" max="4"/>
    <col width="22" customWidth="1" min="5" max="5"/>
    <col width="18" customWidth="1" min="6" max="6"/>
    <col width="23" customWidth="1" min="7" max="7"/>
    <col width="26" customWidth="1" min="8" max="8"/>
  </cols>
  <sheetData>
    <row r="1" ht="28" customHeight="1">
      <c r="A1" s="1" t="inlineStr">
        <is>
          <t>Premissas editáveis do fundo de construção</t>
        </is>
      </c>
    </row>
    <row r="2" ht="30" customHeight="1">
      <c r="A2" s="2" t="inlineStr">
        <is>
          <t>Revise os valores, o período e as listas antes de usar. As opções abaixo servem somente ao controle administrativo desta pasta.</t>
        </is>
      </c>
    </row>
    <row r="3"/>
    <row r="4">
      <c r="A4" s="13" t="inlineStr">
        <is>
          <t>Premissa</t>
        </is>
      </c>
      <c r="B4" s="13" t="inlineStr">
        <is>
          <t>Valor editável</t>
        </is>
      </c>
      <c r="C4" s="13" t="inlineStr">
        <is>
          <t>Uso no controle</t>
        </is>
      </c>
      <c r="E4" s="13" t="inlineStr">
        <is>
          <t>Tipos</t>
        </is>
      </c>
      <c r="F4" s="13" t="inlineStr">
        <is>
          <t>Status</t>
        </is>
      </c>
      <c r="G4" s="13" t="inlineStr">
        <is>
          <t>Categorias</t>
        </is>
      </c>
      <c r="H4" s="13" t="inlineStr">
        <is>
          <t>Ministérios</t>
        </is>
      </c>
    </row>
    <row r="5">
      <c r="A5" s="21" t="inlineStr">
        <is>
          <t>Saldo inicial do fundo</t>
        </is>
      </c>
      <c r="B5" s="20" t="n">
        <v>15000</v>
      </c>
      <c r="C5" s="21" t="inlineStr">
        <is>
          <t>Base para o saldo realizado e projetado</t>
        </is>
      </c>
      <c r="E5" s="19" t="inlineStr">
        <is>
          <t>Entrada</t>
        </is>
      </c>
      <c r="F5" s="19" t="inlineStr">
        <is>
          <t>Realizado</t>
        </is>
      </c>
      <c r="G5" s="19" t="inlineStr">
        <is>
          <t>Oferta destinada</t>
        </is>
      </c>
      <c r="H5" s="19" t="inlineStr">
        <is>
          <t>Administração Modelo</t>
        </is>
      </c>
    </row>
    <row r="6">
      <c r="A6" s="22" t="inlineStr">
        <is>
          <t>Limite de alerta por saída</t>
        </is>
      </c>
      <c r="B6" s="20" t="n">
        <v>20000</v>
      </c>
      <c r="C6" s="22" t="inlineStr">
        <is>
          <t>Destaca saídas que pedem conferência</t>
        </is>
      </c>
      <c r="E6" s="19" t="inlineStr">
        <is>
          <t>Saída</t>
        </is>
      </c>
      <c r="F6" s="19" t="inlineStr">
        <is>
          <t>Previsto</t>
        </is>
      </c>
      <c r="G6" s="19" t="inlineStr">
        <is>
          <t>Campanha fictícia</t>
        </is>
      </c>
      <c r="H6" s="19" t="inlineStr">
        <is>
          <t>Construção Fictícia</t>
        </is>
      </c>
    </row>
    <row r="7">
      <c r="A7" s="21" t="inlineStr">
        <is>
          <t>Início do período</t>
        </is>
      </c>
      <c r="B7" s="28" t="n">
        <v>46023</v>
      </c>
      <c r="C7" s="21" t="inlineStr">
        <is>
          <t>Primeira data aceita nos lançamentos</t>
        </is>
      </c>
      <c r="E7" s="19" t="n"/>
      <c r="F7" s="19" t="inlineStr">
        <is>
          <t>Cancelado</t>
        </is>
      </c>
      <c r="G7" s="19" t="inlineStr">
        <is>
          <t>Material de obra</t>
        </is>
      </c>
      <c r="H7" s="19" t="inlineStr">
        <is>
          <t>Comunicação Exemplo</t>
        </is>
      </c>
    </row>
    <row r="8">
      <c r="A8" s="22" t="inlineStr">
        <is>
          <t>Fim do período</t>
        </is>
      </c>
      <c r="B8" s="28" t="n">
        <v>46387</v>
      </c>
      <c r="C8" s="22" t="inlineStr">
        <is>
          <t>Última data aceita nos lançamentos</t>
        </is>
      </c>
      <c r="E8" s="19" t="n"/>
      <c r="F8" s="19" t="n"/>
      <c r="G8" s="19" t="inlineStr">
        <is>
          <t>Serviço técnico</t>
        </is>
      </c>
      <c r="H8" s="19" t="inlineStr">
        <is>
          <t>Recepção Simulada</t>
        </is>
      </c>
    </row>
    <row r="9">
      <c r="A9" s="21" t="inlineStr">
        <is>
          <t>Meta de arrecadação</t>
        </is>
      </c>
      <c r="B9" s="20" t="n">
        <v>180000</v>
      </c>
      <c r="C9" s="21" t="inlineStr">
        <is>
          <t>Referência editável para acompanhamento</t>
        </is>
      </c>
      <c r="E9" s="19" t="n"/>
      <c r="F9" s="19" t="n"/>
      <c r="G9" s="19" t="inlineStr">
        <is>
          <t>Projeto preliminar</t>
        </is>
      </c>
      <c r="H9" s="19" t="inlineStr">
        <is>
          <t>Artes Demonstrativas</t>
        </is>
      </c>
    </row>
    <row r="10">
      <c r="E10" s="19" t="n"/>
      <c r="F10" s="19" t="n"/>
      <c r="G10" s="19" t="inlineStr">
        <is>
          <t>Equipamento</t>
        </is>
      </c>
      <c r="H10" s="19" t="n"/>
    </row>
    <row r="11">
      <c r="E11" s="19" t="n"/>
      <c r="F11" s="19" t="n"/>
      <c r="G11" s="19" t="inlineStr">
        <is>
          <t>Outros custos</t>
        </is>
      </c>
      <c r="H11" s="19" t="n"/>
    </row>
  </sheetData>
  <autoFilter ref="A4:C9"/>
  <mergeCells count="1">
    <mergeCell ref="A1:H1"/>
  </mergeCells>
  <conditionalFormatting sqref="B8">
    <cfRule type="expression" priority="1" dxfId="0">
      <formula>$B$8&lt;$B$7</formula>
    </cfRule>
  </conditionalFormatting>
  <dataValidations count="2">
    <dataValidation sqref="B5:B6 B9" showDropDown="0" showInputMessage="1" showErrorMessage="1" allowBlank="0" errorTitle="Valor inválido" error="Informe um valor numérico maior ou igual a zero." promptTitle="Premissa editável" prompt="Digite a premissa em reais." type="decimal" operator="greaterThanOrEqual">
      <formula1>0</formula1>
    </dataValidation>
    <dataValidation sqref="B7:B8" showDropDown="0" showInputMessage="1" showErrorMessage="1" allowBlank="0" errorTitle="Data inválida" error="Informe uma data válida dentro do intervalo permitido." promptTitle="Período do controle" prompt="Use uma data completa no formato DD/MM/AAAA." type="date" operator="between">
      <formula1>DATE(2024,1,1)</formula1>
      <formula2>DATE(2031,12,31)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administrativo fictício</dc:creator>
  <dc:title xmlns:dc="http://purl.org/dc/elements/1.1/">Controle do fundo de construção da igreja</dc:title>
  <dc:subject xmlns:dc="http://purl.org/dc/elements/1.1/">Movimentação, metas e saldo do fundo de construção</dc:subject>
  <dcterms:created xmlns:dcterms="http://purl.org/dc/terms/" xmlns:xsi="http://www.w3.org/2001/XMLSchema-instance" xsi:type="dcterms:W3CDTF">2026-09-11T01:03:45Z</dcterms:created>
  <dcterms:modified xmlns:dcterms="http://purl.org/dc/terms/" xmlns:xsi="http://www.w3.org/2001/XMLSchema-instance" xsi:type="dcterms:W3CDTF">2026-09-11T01:03:46+00:00Z</dcterms:modified>
</cp:coreProperties>
</file>