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gistros" sheetId="2" state="visible" r:id="rId2"/>
    <sheet xmlns:r="http://schemas.openxmlformats.org/officeDocument/2006/relationships" name="Configurações" sheetId="3" state="visible" r:id="rId3"/>
  </sheets>
  <definedNames>
    <definedName name="_xlnm._FilterDatabase" localSheetId="0" hidden="1">'Resumo'!$A$12:$B$16</definedName>
    <definedName name="_xlnm._FilterDatabase" localSheetId="1" hidden="1">'Registros'!$A$1:$Q$201</definedName>
    <definedName name="_xlnm._FilterDatabase" localSheetId="2" hidden="1">'Configurações'!$D$1:$E$11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;-0;;"/>
    <numFmt numFmtId="166" formatCode="hh:mm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263B39"/>
      <sz val="10"/>
    </font>
    <font>
      <name val="Aptos"/>
      <b val="1"/>
      <color rgb="00263B39"/>
      <sz val="10"/>
    </font>
    <font>
      <name val="Aptos"/>
      <b val="1"/>
      <color rgb="00FFFFFF"/>
      <sz val="10"/>
    </font>
    <font>
      <name val="Aptos"/>
      <i val="1"/>
      <color rgb="00526864"/>
      <sz val="9"/>
    </font>
  </fonts>
  <fills count="8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E7F0ED"/>
      </patternFill>
    </fill>
    <fill>
      <patternFill patternType="solid">
        <fgColor rgb="00C8873A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right" vertical="center"/>
    </xf>
    <xf numFmtId="2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/>
    </xf>
    <xf numFmtId="164" fontId="2" fillId="7" borderId="1" applyAlignment="1" pivotButton="0" quotePrefix="0" xfId="0">
      <alignment horizontal="left" vertical="center"/>
    </xf>
    <xf numFmtId="166" fontId="2" fillId="7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right" vertical="center"/>
    </xf>
    <xf numFmtId="10" fontId="2" fillId="7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Aptos"/>
        <b val="1"/>
        <color rgb="00B84A3A"/>
        <sz val="10"/>
      </font>
      <fill>
        <patternFill patternType="solid">
          <fgColor rgb="00F4CCCC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F4B183"/>
        </patternFill>
      </fill>
    </dxf>
    <dxf>
      <font>
        <name val="Aptos"/>
        <b val="1"/>
        <color rgb="00263B39"/>
        <sz val="10"/>
      </font>
      <fill>
        <patternFill patternType="solid">
          <fgColor rgb="00FFE699"/>
        </patternFill>
      </fill>
    </dxf>
    <dxf>
      <font>
        <name val="Aptos"/>
        <b val="1"/>
        <color rgb="00263B39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Presença por faixa etária no período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'Resumo'!M12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'Resumo'!$L$13:$L$16</f>
            </numRef>
          </cat>
          <val>
            <numRef>
              <f>'Resumo'!$M$13:$M$16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Pessoas</a:t>
                </a:r>
              </a:p>
            </rich>
          </tx>
        </title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112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hidden="1" width="13" customWidth="1" min="12" max="12"/>
    <col hidden="1" width="13" customWidth="1" min="13" max="13"/>
  </cols>
  <sheetData>
    <row r="1" ht="28" customHeight="1">
      <c r="A1" s="1" t="inlineStr">
        <is>
          <t>Controle de presença nos cultos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9" t="n"/>
    </row>
    <row r="2">
      <c r="A2" s="2" t="inlineStr">
        <is>
          <t>Data inicial do resumo</t>
        </is>
      </c>
      <c r="B2" s="3">
        <f>IF('Configurações'!B2="","",'Configurações'!B2)</f>
        <v/>
      </c>
    </row>
    <row r="3">
      <c r="A3" s="2" t="inlineStr">
        <is>
          <t>Data final do resumo</t>
        </is>
      </c>
      <c r="B3" s="3">
        <f>IF('Configurações'!B3="","",'Configurações'!B3)</f>
        <v/>
      </c>
    </row>
    <row r="4">
      <c r="A4" s="2" t="inlineStr">
        <is>
          <t>Período do dia</t>
        </is>
      </c>
      <c r="B4" s="4">
        <f>IF('Configurações'!B4="","",'Configurações'!B4)</f>
        <v/>
      </c>
    </row>
    <row r="5">
      <c r="A5" s="5" t="inlineStr">
        <is>
          <t>Indicadores do período</t>
        </is>
      </c>
      <c r="B5" s="5" t="inlineStr">
        <is>
          <t>Resultado</t>
        </is>
      </c>
    </row>
    <row r="6">
      <c r="A6" s="2" t="inlineStr">
        <is>
          <t>Cultos incluídos</t>
        </is>
      </c>
      <c r="B6" s="6">
        <f>IF(OR('Configurações'!$B$2="",'Configurações'!$B$3="",'Configurações'!$B$3&lt;'Configurações'!$B$2,'Configurações'!$B$4=""),"",IF('Configurações'!$B$4="Todos",COUNTIFS(Registros!$B$2:$B$201,"&gt;="&amp;'Configurações'!$B$2,Registros!$B$2:$B$201,"&lt;="&amp;'Configurações'!$B$3,Registros!$P$2:$P$201,"Sim"),COUNTIFS(Registros!$B$2:$B$201,"&gt;="&amp;'Configurações'!$B$2,Registros!$B$2:$B$201,"&lt;="&amp;'Configurações'!$B$3,Registros!$D$2:$D$201,'Configurações'!$B$4,Registros!$P$2:$P$201,"Sim")))</f>
        <v/>
      </c>
    </row>
    <row r="7">
      <c r="A7" s="7" t="inlineStr">
        <is>
          <t>Presença total</t>
        </is>
      </c>
      <c r="B7" s="8">
        <f>IF(OR(B6="",B6=0),"",SUM(B13:B16))</f>
        <v/>
      </c>
    </row>
    <row r="8">
      <c r="A8" s="2" t="inlineStr">
        <is>
          <t>Média de presença por culto</t>
        </is>
      </c>
      <c r="B8" s="9">
        <f>IFERROR(B7/B6,"")</f>
        <v/>
      </c>
    </row>
    <row r="9">
      <c r="A9" s="7" t="inlineStr">
        <is>
          <t>Cultos com ocupação em atenção</t>
        </is>
      </c>
      <c r="B9" s="6">
        <f>IF(B6="","",IF('Configurações'!$B$4="Todos",COUNTIFS(Registros!$B$2:$B$201,"&gt;="&amp;'Configurações'!$B$2,Registros!$B$2:$B$201,"&lt;="&amp;'Configurações'!$B$3,Registros!$P$2:$P$201,"Sim",Registros!$N$2:$N$201,"ATENÇÃO"),COUNTIFS(Registros!$B$2:$B$201,"&gt;="&amp;'Configurações'!$B$2,Registros!$B$2:$B$201,"&lt;="&amp;'Configurações'!$B$3,Registros!$D$2:$D$201,'Configurações'!$B$4,Registros!$P$2:$P$201,"Sim",Registros!$N$2:$N$201,"ATENÇÃO")))</f>
        <v/>
      </c>
    </row>
    <row r="10">
      <c r="A10" s="2" t="inlineStr">
        <is>
          <t>Registros pendentes na base</t>
        </is>
      </c>
      <c r="B10" s="10">
        <f>COUNTIF(Registros!$P$2:$P$201,"Não")</f>
        <v/>
      </c>
    </row>
    <row r="11"/>
    <row r="12">
      <c r="A12" s="5" t="inlineStr">
        <is>
          <t>Totais por faixa etária</t>
        </is>
      </c>
      <c r="B12" s="5" t="inlineStr">
        <is>
          <t>Pessoas</t>
        </is>
      </c>
      <c r="L12" t="inlineStr">
        <is>
          <t>Faixa</t>
        </is>
      </c>
      <c r="M12" t="inlineStr">
        <is>
          <t>Total para gráfico</t>
        </is>
      </c>
    </row>
    <row r="13">
      <c r="A13" s="11" t="inlineStr">
        <is>
          <t>Crianças — 0 a 11 anos</t>
        </is>
      </c>
      <c r="B13" s="8">
        <f>IF(OR($B$6="",$B$6=0),"",IF('Configurações'!$B$4="Todos",SUMIFS(Registros!$G$2:$G$201,Registros!$B$2:$B$201,"&gt;="&amp;'Configurações'!$B$2,Registros!$B$2:$B$201,"&lt;="&amp;'Configurações'!$B$3,Registros!$P$2:$P$201,"Sim"),SUMIFS(Registros!$G$2:$G$201,Registros!$B$2:$B$201,"&gt;="&amp;'Configurações'!$B$2,Registros!$B$2:$B$201,"&lt;="&amp;'Configurações'!$B$3,Registros!$D$2:$D$201,'Configurações'!$B$4,Registros!$P$2:$P$201,"Sim")))</f>
        <v/>
      </c>
      <c r="L13" t="inlineStr">
        <is>
          <t>Crianças</t>
        </is>
      </c>
      <c r="M13">
        <f>IF($B$6&gt;0,$B$13,"")</f>
        <v/>
      </c>
    </row>
    <row r="14">
      <c r="A14" s="12" t="inlineStr">
        <is>
          <t>Adolescentes — 12 a 17 anos</t>
        </is>
      </c>
      <c r="B14" s="8">
        <f>IF(OR($B$6="",$B$6=0),"",IF('Configurações'!$B$4="Todos",SUMIFS(Registros!$H$2:$H$201,Registros!$B$2:$B$201,"&gt;="&amp;'Configurações'!$B$2,Registros!$B$2:$B$201,"&lt;="&amp;'Configurações'!$B$3,Registros!$P$2:$P$201,"Sim"),SUMIFS(Registros!$H$2:$H$201,Registros!$B$2:$B$201,"&gt;="&amp;'Configurações'!$B$2,Registros!$B$2:$B$201,"&lt;="&amp;'Configurações'!$B$3,Registros!$D$2:$D$201,'Configurações'!$B$4,Registros!$P$2:$P$201,"Sim")))</f>
        <v/>
      </c>
      <c r="L14" t="inlineStr">
        <is>
          <t>Adolescentes</t>
        </is>
      </c>
      <c r="M14">
        <f>IF($B$6&gt;0,$B$14,"")</f>
        <v/>
      </c>
    </row>
    <row r="15">
      <c r="A15" s="11" t="inlineStr">
        <is>
          <t>Adultos — 18 a 59 anos</t>
        </is>
      </c>
      <c r="B15" s="8">
        <f>IF(OR($B$6="",$B$6=0),"",IF('Configurações'!$B$4="Todos",SUMIFS(Registros!$I$2:$I$201,Registros!$B$2:$B$201,"&gt;="&amp;'Configurações'!$B$2,Registros!$B$2:$B$201,"&lt;="&amp;'Configurações'!$B$3,Registros!$P$2:$P$201,"Sim"),SUMIFS(Registros!$I$2:$I$201,Registros!$B$2:$B$201,"&gt;="&amp;'Configurações'!$B$2,Registros!$B$2:$B$201,"&lt;="&amp;'Configurações'!$B$3,Registros!$D$2:$D$201,'Configurações'!$B$4,Registros!$P$2:$P$201,"Sim")))</f>
        <v/>
      </c>
      <c r="L15" t="inlineStr">
        <is>
          <t>Adultos</t>
        </is>
      </c>
      <c r="M15">
        <f>IF($B$6&gt;0,$B$15,"")</f>
        <v/>
      </c>
    </row>
    <row r="16">
      <c r="A16" s="12" t="inlineStr">
        <is>
          <t>Idosos — 60 anos ou mais</t>
        </is>
      </c>
      <c r="B16" s="8">
        <f>IF(OR($B$6="",$B$6=0),"",IF('Configurações'!$B$4="Todos",SUMIFS(Registros!$J$2:$J$201,Registros!$B$2:$B$201,"&gt;="&amp;'Configurações'!$B$2,Registros!$B$2:$B$201,"&lt;="&amp;'Configurações'!$B$3,Registros!$P$2:$P$201,"Sim"),SUMIFS(Registros!$J$2:$J$201,Registros!$B$2:$B$201,"&gt;="&amp;'Configurações'!$B$2,Registros!$B$2:$B$201,"&lt;="&amp;'Configurações'!$B$3,Registros!$D$2:$D$201,'Configurações'!$B$4,Registros!$P$2:$P$201,"Sim")))</f>
        <v/>
      </c>
      <c r="L16" t="inlineStr">
        <is>
          <t>Idosos</t>
        </is>
      </c>
      <c r="M16">
        <f>IF($B$6&gt;0,$B$16,"")</f>
        <v/>
      </c>
    </row>
    <row r="17"/>
    <row r="18" ht="30" customHeight="1">
      <c r="A18" s="13" t="inlineStr">
        <is>
          <t>O resumo considera somente registros completos marcados como “Conferido”.</t>
        </is>
      </c>
    </row>
  </sheetData>
  <autoFilter ref="A12:B16"/>
  <mergeCells count="1">
    <mergeCell ref="A1:J1"/>
  </mergeCells>
  <conditionalFormatting sqref="B10">
    <cfRule type="expression" priority="1" dxfId="0">
      <formula>B10&gt;=1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5" customWidth="1" min="4" max="4"/>
    <col width="21" customWidth="1" min="5" max="5"/>
    <col width="20" customWidth="1" min="6" max="6"/>
    <col width="18" customWidth="1" min="7" max="7"/>
    <col width="20" customWidth="1" min="8" max="8"/>
    <col width="18" customWidth="1" min="9" max="9"/>
    <col width="20" customWidth="1" min="10" max="10"/>
    <col width="16" customWidth="1" min="11" max="11"/>
    <col width="12" customWidth="1" min="12" max="12"/>
    <col width="12" customWidth="1" min="13" max="13"/>
    <col width="19" customWidth="1" min="14" max="14"/>
    <col width="14" customWidth="1" min="15" max="15"/>
    <col width="17" customWidth="1" min="16" max="16"/>
    <col width="27" customWidth="1" min="17" max="17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46" customHeight="1">
      <c r="A1" s="14" t="inlineStr">
        <is>
          <t>ID do culto</t>
        </is>
      </c>
      <c r="B1" s="14" t="inlineStr">
        <is>
          <t>Data</t>
        </is>
      </c>
      <c r="C1" s="14" t="inlineStr">
        <is>
          <t>Horário</t>
        </is>
      </c>
      <c r="D1" s="14" t="inlineStr">
        <is>
          <t>Período do dia</t>
        </is>
      </c>
      <c r="E1" s="14" t="inlineStr">
        <is>
          <t>Tipo de culto</t>
        </is>
      </c>
      <c r="F1" s="14" t="inlineStr">
        <is>
          <t>Espaço</t>
        </is>
      </c>
      <c r="G1" s="14" t="inlineStr">
        <is>
          <t>Crianças — 0 a 11 anos</t>
        </is>
      </c>
      <c r="H1" s="14" t="inlineStr">
        <is>
          <t>Adolescentes — 12 a 17 anos</t>
        </is>
      </c>
      <c r="I1" s="14" t="inlineStr">
        <is>
          <t>Adultos — 18 a 59 anos</t>
        </is>
      </c>
      <c r="J1" s="14" t="inlineStr">
        <is>
          <t>Idosos — 60 anos ou mais</t>
        </is>
      </c>
      <c r="K1" s="14" t="inlineStr">
        <is>
          <t>Total de presença</t>
        </is>
      </c>
      <c r="L1" s="14" t="inlineStr">
        <is>
          <t>Capacidade</t>
        </is>
      </c>
      <c r="M1" s="14" t="inlineStr">
        <is>
          <t>Ocupação</t>
        </is>
      </c>
      <c r="N1" s="14" t="inlineStr">
        <is>
          <t>Situação do registro</t>
        </is>
      </c>
      <c r="O1" s="14" t="inlineStr">
        <is>
          <t>Conferência</t>
        </is>
      </c>
      <c r="P1" s="14" t="inlineStr">
        <is>
          <t>Incluir no resumo</t>
        </is>
      </c>
      <c r="Q1" s="14" t="inlineStr">
        <is>
          <t>Observações administrativas</t>
        </is>
      </c>
      <c r="S1" t="inlineStr">
        <is>
          <t>Auxiliar de tipos</t>
        </is>
      </c>
      <c r="T1" t="inlineStr">
        <is>
          <t>Auxiliar de espaços</t>
        </is>
      </c>
      <c r="U1" t="inlineStr">
        <is>
          <t>Auxiliar de conferência</t>
        </is>
      </c>
      <c r="V1" t="inlineStr">
        <is>
          <t>Auxiliar de datas</t>
        </is>
      </c>
    </row>
    <row r="2" ht="20" customHeight="1">
      <c r="A2" s="15" t="inlineStr">
        <is>
          <t>CT-FIC-001</t>
        </is>
      </c>
      <c r="B2" s="16" t="n">
        <v>46236</v>
      </c>
      <c r="C2" s="17" t="n">
        <v>0.375</v>
      </c>
      <c r="D2" s="18">
        <f>IF(C2="","",IF(C2&lt;'Configurações'!$B$8,"Manhã",IF(C2&lt;'Configurações'!$B$9,"Tarde","Noite")))</f>
        <v/>
      </c>
      <c r="E2" s="15" t="inlineStr">
        <is>
          <t>Culto dominical</t>
        </is>
      </c>
      <c r="F2" s="15" t="inlineStr">
        <is>
          <t>Salão principal</t>
        </is>
      </c>
      <c r="G2" s="19" t="n">
        <v>18</v>
      </c>
      <c r="H2" s="19" t="n">
        <v>14</v>
      </c>
      <c r="I2" s="19" t="n">
        <v>92</v>
      </c>
      <c r="J2" s="19" t="n">
        <v>16</v>
      </c>
      <c r="K2" s="20">
        <f>IF(COUNTA(G2:J2)=0,"",IF(COUNT(G2:J2)&lt;4,"",SUM(G2:J2)))</f>
        <v/>
      </c>
      <c r="L2" s="20">
        <f>IF(F2="","",IFERROR(VLOOKUP(F2,'Configurações'!$D$2:$E$11,2,FALSE),""))</f>
        <v/>
      </c>
      <c r="M2" s="21">
        <f>IF(OR(K2="",L2="",L2=0),"",K2/L2)</f>
        <v/>
      </c>
      <c r="N2" s="18">
        <f>IF(COUNTA(A2:C2,E2:J2,O2)=0,"",IF(AND(A2&lt;&gt;"",COUNTIF($A$2:$A$201,A2)&gt;1),"ID DUPLICADO",IF(OR(A2="",B2="",C2="",E2="",F2="",COUNT(G2:J2)&lt;4,O2=""),"INCOMPLETO",IF(L2="","SEM CAPACIDADE",IF(M2&gt;='Configurações'!$B$5,"ATENÇÃO","OK")))))</f>
        <v/>
      </c>
      <c r="O2" s="15" t="inlineStr">
        <is>
          <t>Conferido</t>
        </is>
      </c>
      <c r="P2" s="18">
        <f>IF(A2="","",IF(AND(O2="Conferido",OR(N2="OK",N2="ATENÇÃO",N2="SEM CAPACIDADE")),"Sim","Não"))</f>
        <v/>
      </c>
      <c r="Q2" s="22" t="inlineStr">
        <is>
          <t>Exemplo fictício</t>
        </is>
      </c>
      <c r="S2">
        <f>IF('Configurações'!G2="","",'Configurações'!G2)</f>
        <v/>
      </c>
      <c r="T2">
        <f>IF('Configurações'!D2="","",'Configurações'!D2)</f>
        <v/>
      </c>
      <c r="U2">
        <f>IF('Configurações'!I2="","",'Configurações'!I2)</f>
        <v/>
      </c>
      <c r="V2">
        <f>'Configurações'!$B$7</f>
        <v/>
      </c>
    </row>
    <row r="3" ht="20" customHeight="1">
      <c r="A3" s="15" t="inlineStr">
        <is>
          <t>CT-FIC-002</t>
        </is>
      </c>
      <c r="B3" s="16" t="n">
        <v>46236</v>
      </c>
      <c r="C3" s="17" t="n">
        <v>0.7708333333333334</v>
      </c>
      <c r="D3" s="23">
        <f>IF(C3="","",IF(C3&lt;'Configurações'!$B$8,"Manhã",IF(C3&lt;'Configurações'!$B$9,"Tarde","Noite")))</f>
        <v/>
      </c>
      <c r="E3" s="15" t="inlineStr">
        <is>
          <t>Culto dominical</t>
        </is>
      </c>
      <c r="F3" s="15" t="inlineStr">
        <is>
          <t>Salão principal</t>
        </is>
      </c>
      <c r="G3" s="19" t="n">
        <v>22</v>
      </c>
      <c r="H3" s="19" t="n">
        <v>16</v>
      </c>
      <c r="I3" s="19" t="n">
        <v>128</v>
      </c>
      <c r="J3" s="19" t="n">
        <v>21</v>
      </c>
      <c r="K3" s="24">
        <f>IF(COUNTA(G3:J3)=0,"",IF(COUNT(G3:J3)&lt;4,"",SUM(G3:J3)))</f>
        <v/>
      </c>
      <c r="L3" s="24">
        <f>IF(F3="","",IFERROR(VLOOKUP(F3,'Configurações'!$D$2:$E$11,2,FALSE),""))</f>
        <v/>
      </c>
      <c r="M3" s="25">
        <f>IF(OR(K3="",L3="",L3=0),"",K3/L3)</f>
        <v/>
      </c>
      <c r="N3" s="23">
        <f>IF(COUNTA(A3:C3,E3:J3,O3)=0,"",IF(AND(A3&lt;&gt;"",COUNTIF($A$2:$A$201,A3)&gt;1),"ID DUPLICADO",IF(OR(A3="",B3="",C3="",E3="",F3="",COUNT(G3:J3)&lt;4,O3=""),"INCOMPLETO",IF(L3="","SEM CAPACIDADE",IF(M3&gt;='Configurações'!$B$5,"ATENÇÃO","OK")))))</f>
        <v/>
      </c>
      <c r="O3" s="15" t="inlineStr">
        <is>
          <t>Conferido</t>
        </is>
      </c>
      <c r="P3" s="23">
        <f>IF(A3="","",IF(AND(O3="Conferido",OR(N3="OK",N3="ATENÇÃO",N3="SEM CAPACIDADE")),"Sim","Não"))</f>
        <v/>
      </c>
      <c r="Q3" s="22" t="inlineStr">
        <is>
          <t>Exemplo fictício</t>
        </is>
      </c>
      <c r="S3">
        <f>IF('Configurações'!G3="","",'Configurações'!G3)</f>
        <v/>
      </c>
      <c r="T3">
        <f>IF('Configurações'!D3="","",'Configurações'!D3)</f>
        <v/>
      </c>
      <c r="U3">
        <f>IF('Configurações'!I3="","",'Configurações'!I3)</f>
        <v/>
      </c>
      <c r="V3">
        <f>'Configurações'!$B$6</f>
        <v/>
      </c>
    </row>
    <row r="4" ht="20" customHeight="1">
      <c r="A4" s="15" t="inlineStr">
        <is>
          <t>CT-FIC-003</t>
        </is>
      </c>
      <c r="B4" s="16" t="n">
        <v>46239</v>
      </c>
      <c r="C4" s="17" t="n">
        <v>0.8125</v>
      </c>
      <c r="D4" s="18">
        <f>IF(C4="","",IF(C4&lt;'Configurações'!$B$8,"Manhã",IF(C4&lt;'Configurações'!$B$9,"Tarde","Noite")))</f>
        <v/>
      </c>
      <c r="E4" s="15" t="inlineStr">
        <is>
          <t>Culto de oração</t>
        </is>
      </c>
      <c r="F4" s="15" t="inlineStr">
        <is>
          <t>Sala multiuso</t>
        </is>
      </c>
      <c r="G4" s="19" t="n">
        <v>4</v>
      </c>
      <c r="H4" s="19" t="n">
        <v>7</v>
      </c>
      <c r="I4" s="19" t="n">
        <v>54</v>
      </c>
      <c r="J4" s="19" t="n">
        <v>11</v>
      </c>
      <c r="K4" s="20">
        <f>IF(COUNTA(G4:J4)=0,"",IF(COUNT(G4:J4)&lt;4,"",SUM(G4:J4)))</f>
        <v/>
      </c>
      <c r="L4" s="20">
        <f>IF(F4="","",IFERROR(VLOOKUP(F4,'Configurações'!$D$2:$E$11,2,FALSE),""))</f>
        <v/>
      </c>
      <c r="M4" s="21">
        <f>IF(OR(K4="",L4="",L4=0),"",K4/L4)</f>
        <v/>
      </c>
      <c r="N4" s="18">
        <f>IF(COUNTA(A4:C4,E4:J4,O4)=0,"",IF(AND(A4&lt;&gt;"",COUNTIF($A$2:$A$201,A4)&gt;1),"ID DUPLICADO",IF(OR(A4="",B4="",C4="",E4="",F4="",COUNT(G4:J4)&lt;4,O4=""),"INCOMPLETO",IF(L4="","SEM CAPACIDADE",IF(M4&gt;='Configurações'!$B$5,"ATENÇÃO","OK")))))</f>
        <v/>
      </c>
      <c r="O4" s="15" t="inlineStr">
        <is>
          <t>Conferido</t>
        </is>
      </c>
      <c r="P4" s="18">
        <f>IF(A4="","",IF(AND(O4="Conferido",OR(N4="OK",N4="ATENÇÃO",N4="SEM CAPACIDADE")),"Sim","Não"))</f>
        <v/>
      </c>
      <c r="Q4" s="22" t="inlineStr">
        <is>
          <t>Exemplo fictício</t>
        </is>
      </c>
      <c r="S4">
        <f>IF('Configurações'!G4="","",'Configurações'!G4)</f>
        <v/>
      </c>
      <c r="T4">
        <f>IF('Configurações'!D4="","",'Configurações'!D4)</f>
        <v/>
      </c>
    </row>
    <row r="5" ht="20" customHeight="1">
      <c r="A5" s="15" t="inlineStr">
        <is>
          <t>CT-FIC-004</t>
        </is>
      </c>
      <c r="B5" s="16" t="n">
        <v>46243</v>
      </c>
      <c r="C5" s="17" t="n">
        <v>0.375</v>
      </c>
      <c r="D5" s="23">
        <f>IF(C5="","",IF(C5&lt;'Configurações'!$B$8,"Manhã",IF(C5&lt;'Configurações'!$B$9,"Tarde","Noite")))</f>
        <v/>
      </c>
      <c r="E5" s="15" t="inlineStr">
        <is>
          <t>Culto dominical</t>
        </is>
      </c>
      <c r="F5" s="15" t="inlineStr">
        <is>
          <t>Salão principal</t>
        </is>
      </c>
      <c r="G5" s="19" t="n">
        <v>20</v>
      </c>
      <c r="H5" s="19" t="n">
        <v>15</v>
      </c>
      <c r="I5" s="19" t="n">
        <v>96</v>
      </c>
      <c r="J5" s="19" t="n">
        <v>18</v>
      </c>
      <c r="K5" s="24">
        <f>IF(COUNTA(G5:J5)=0,"",IF(COUNT(G5:J5)&lt;4,"",SUM(G5:J5)))</f>
        <v/>
      </c>
      <c r="L5" s="24">
        <f>IF(F5="","",IFERROR(VLOOKUP(F5,'Configurações'!$D$2:$E$11,2,FALSE),""))</f>
        <v/>
      </c>
      <c r="M5" s="25">
        <f>IF(OR(K5="",L5="",L5=0),"",K5/L5)</f>
        <v/>
      </c>
      <c r="N5" s="23">
        <f>IF(COUNTA(A5:C5,E5:J5,O5)=0,"",IF(AND(A5&lt;&gt;"",COUNTIF($A$2:$A$201,A5)&gt;1),"ID DUPLICADO",IF(OR(A5="",B5="",C5="",E5="",F5="",COUNT(G5:J5)&lt;4,O5=""),"INCOMPLETO",IF(L5="","SEM CAPACIDADE",IF(M5&gt;='Configurações'!$B$5,"ATENÇÃO","OK")))))</f>
        <v/>
      </c>
      <c r="O5" s="15" t="inlineStr">
        <is>
          <t>Conferido</t>
        </is>
      </c>
      <c r="P5" s="23">
        <f>IF(A5="","",IF(AND(O5="Conferido",OR(N5="OK",N5="ATENÇÃO",N5="SEM CAPACIDADE")),"Sim","Não"))</f>
        <v/>
      </c>
      <c r="Q5" s="22" t="inlineStr">
        <is>
          <t>Exemplo fictício</t>
        </is>
      </c>
      <c r="S5">
        <f>IF('Configurações'!G5="","",'Configurações'!G5)</f>
        <v/>
      </c>
      <c r="T5">
        <f>IF('Configurações'!D5="","",'Configurações'!D5)</f>
        <v/>
      </c>
    </row>
    <row r="6" ht="20" customHeight="1">
      <c r="A6" s="15" t="inlineStr">
        <is>
          <t>CT-FIC-005</t>
        </is>
      </c>
      <c r="B6" s="16" t="n">
        <v>46243</v>
      </c>
      <c r="C6" s="17" t="n">
        <v>0.7708333333333334</v>
      </c>
      <c r="D6" s="18">
        <f>IF(C6="","",IF(C6&lt;'Configurações'!$B$8,"Manhã",IF(C6&lt;'Configurações'!$B$9,"Tarde","Noite")))</f>
        <v/>
      </c>
      <c r="E6" s="15" t="inlineStr">
        <is>
          <t>Culto dominical</t>
        </is>
      </c>
      <c r="F6" s="15" t="inlineStr">
        <is>
          <t>Salão principal</t>
        </is>
      </c>
      <c r="G6" s="19" t="n">
        <v>24</v>
      </c>
      <c r="H6" s="19" t="n">
        <v>17</v>
      </c>
      <c r="I6" s="19" t="n">
        <v>130</v>
      </c>
      <c r="J6" s="19" t="n">
        <v>23</v>
      </c>
      <c r="K6" s="20">
        <f>IF(COUNTA(G6:J6)=0,"",IF(COUNT(G6:J6)&lt;4,"",SUM(G6:J6)))</f>
        <v/>
      </c>
      <c r="L6" s="20">
        <f>IF(F6="","",IFERROR(VLOOKUP(F6,'Configurações'!$D$2:$E$11,2,FALSE),""))</f>
        <v/>
      </c>
      <c r="M6" s="21">
        <f>IF(OR(K6="",L6="",L6=0),"",K6/L6)</f>
        <v/>
      </c>
      <c r="N6" s="18">
        <f>IF(COUNTA(A6:C6,E6:J6,O6)=0,"",IF(AND(A6&lt;&gt;"",COUNTIF($A$2:$A$201,A6)&gt;1),"ID DUPLICADO",IF(OR(A6="",B6="",C6="",E6="",F6="",COUNT(G6:J6)&lt;4,O6=""),"INCOMPLETO",IF(L6="","SEM CAPACIDADE",IF(M6&gt;='Configurações'!$B$5,"ATENÇÃO","OK")))))</f>
        <v/>
      </c>
      <c r="O6" s="15" t="inlineStr">
        <is>
          <t>Conferido</t>
        </is>
      </c>
      <c r="P6" s="18">
        <f>IF(A6="","",IF(AND(O6="Conferido",OR(N6="OK",N6="ATENÇÃO",N6="SEM CAPACIDADE")),"Sim","Não"))</f>
        <v/>
      </c>
      <c r="Q6" s="22" t="inlineStr">
        <is>
          <t>Exemplo fictício</t>
        </is>
      </c>
      <c r="S6">
        <f>IF('Configurações'!G6="","",'Configurações'!G6)</f>
        <v/>
      </c>
      <c r="T6">
        <f>IF('Configurações'!D6="","",'Configurações'!D6)</f>
        <v/>
      </c>
    </row>
    <row r="7" ht="20" customHeight="1">
      <c r="A7" s="15" t="inlineStr">
        <is>
          <t>CT-FIC-006</t>
        </is>
      </c>
      <c r="B7" s="16" t="n">
        <v>46246</v>
      </c>
      <c r="C7" s="17" t="n">
        <v>0.8125</v>
      </c>
      <c r="D7" s="23">
        <f>IF(C7="","",IF(C7&lt;'Configurações'!$B$8,"Manhã",IF(C7&lt;'Configurações'!$B$9,"Tarde","Noite")))</f>
        <v/>
      </c>
      <c r="E7" s="15" t="inlineStr">
        <is>
          <t>Culto de ensino</t>
        </is>
      </c>
      <c r="F7" s="15" t="inlineStr">
        <is>
          <t>Auditório anexo</t>
        </is>
      </c>
      <c r="G7" s="19" t="n">
        <v>5</v>
      </c>
      <c r="H7" s="19" t="n">
        <v>9</v>
      </c>
      <c r="I7" s="19" t="n">
        <v>66</v>
      </c>
      <c r="J7" s="19" t="n">
        <v>12</v>
      </c>
      <c r="K7" s="24">
        <f>IF(COUNTA(G7:J7)=0,"",IF(COUNT(G7:J7)&lt;4,"",SUM(G7:J7)))</f>
        <v/>
      </c>
      <c r="L7" s="24">
        <f>IF(F7="","",IFERROR(VLOOKUP(F7,'Configurações'!$D$2:$E$11,2,FALSE),""))</f>
        <v/>
      </c>
      <c r="M7" s="25">
        <f>IF(OR(K7="",L7="",L7=0),"",K7/L7)</f>
        <v/>
      </c>
      <c r="N7" s="23">
        <f>IF(COUNTA(A7:C7,E7:J7,O7)=0,"",IF(AND(A7&lt;&gt;"",COUNTIF($A$2:$A$201,A7)&gt;1),"ID DUPLICADO",IF(OR(A7="",B7="",C7="",E7="",F7="",COUNT(G7:J7)&lt;4,O7=""),"INCOMPLETO",IF(L7="","SEM CAPACIDADE",IF(M7&gt;='Configurações'!$B$5,"ATENÇÃO","OK")))))</f>
        <v/>
      </c>
      <c r="O7" s="15" t="inlineStr">
        <is>
          <t>Conferido</t>
        </is>
      </c>
      <c r="P7" s="23">
        <f>IF(A7="","",IF(AND(O7="Conferido",OR(N7="OK",N7="ATENÇÃO",N7="SEM CAPACIDADE")),"Sim","Não"))</f>
        <v/>
      </c>
      <c r="Q7" s="22" t="inlineStr">
        <is>
          <t>Exemplo fictício</t>
        </is>
      </c>
      <c r="S7">
        <f>IF('Configurações'!G7="","",'Configurações'!G7)</f>
        <v/>
      </c>
      <c r="T7">
        <f>IF('Configurações'!D7="","",'Configurações'!D7)</f>
        <v/>
      </c>
    </row>
    <row r="8" ht="20" customHeight="1">
      <c r="A8" s="15" t="inlineStr">
        <is>
          <t>CT-FIC-007</t>
        </is>
      </c>
      <c r="B8" s="16" t="n">
        <v>46250</v>
      </c>
      <c r="C8" s="17" t="n">
        <v>0.375</v>
      </c>
      <c r="D8" s="18">
        <f>IF(C8="","",IF(C8&lt;'Configurações'!$B$8,"Manhã",IF(C8&lt;'Configurações'!$B$9,"Tarde","Noite")))</f>
        <v/>
      </c>
      <c r="E8" s="15" t="inlineStr">
        <is>
          <t>Culto dominical</t>
        </is>
      </c>
      <c r="F8" s="15" t="inlineStr">
        <is>
          <t>Salão principal</t>
        </is>
      </c>
      <c r="G8" s="19" t="n">
        <v>19</v>
      </c>
      <c r="H8" s="19" t="n">
        <v>13</v>
      </c>
      <c r="I8" s="19" t="n">
        <v>90</v>
      </c>
      <c r="J8" s="19" t="n">
        <v>17</v>
      </c>
      <c r="K8" s="20">
        <f>IF(COUNTA(G8:J8)=0,"",IF(COUNT(G8:J8)&lt;4,"",SUM(G8:J8)))</f>
        <v/>
      </c>
      <c r="L8" s="20">
        <f>IF(F8="","",IFERROR(VLOOKUP(F8,'Configurações'!$D$2:$E$11,2,FALSE),""))</f>
        <v/>
      </c>
      <c r="M8" s="21">
        <f>IF(OR(K8="",L8="",L8=0),"",K8/L8)</f>
        <v/>
      </c>
      <c r="N8" s="18">
        <f>IF(COUNTA(A8:C8,E8:J8,O8)=0,"",IF(AND(A8&lt;&gt;"",COUNTIF($A$2:$A$201,A8)&gt;1),"ID DUPLICADO",IF(OR(A8="",B8="",C8="",E8="",F8="",COUNT(G8:J8)&lt;4,O8=""),"INCOMPLETO",IF(L8="","SEM CAPACIDADE",IF(M8&gt;='Configurações'!$B$5,"ATENÇÃO","OK")))))</f>
        <v/>
      </c>
      <c r="O8" s="15" t="inlineStr">
        <is>
          <t>Conferido</t>
        </is>
      </c>
      <c r="P8" s="18">
        <f>IF(A8="","",IF(AND(O8="Conferido",OR(N8="OK",N8="ATENÇÃO",N8="SEM CAPACIDADE")),"Sim","Não"))</f>
        <v/>
      </c>
      <c r="Q8" s="22" t="inlineStr">
        <is>
          <t>Exemplo fictício</t>
        </is>
      </c>
      <c r="S8">
        <f>IF('Configurações'!G8="","",'Configurações'!G8)</f>
        <v/>
      </c>
      <c r="T8">
        <f>IF('Configurações'!D8="","",'Configurações'!D8)</f>
        <v/>
      </c>
    </row>
    <row r="9" ht="20" customHeight="1">
      <c r="A9" s="15" t="inlineStr">
        <is>
          <t>CT-FIC-008</t>
        </is>
      </c>
      <c r="B9" s="16" t="n">
        <v>46250</v>
      </c>
      <c r="C9" s="17" t="n">
        <v>0.7708333333333334</v>
      </c>
      <c r="D9" s="23">
        <f>IF(C9="","",IF(C9&lt;'Configurações'!$B$8,"Manhã",IF(C9&lt;'Configurações'!$B$9,"Tarde","Noite")))</f>
        <v/>
      </c>
      <c r="E9" s="15" t="inlineStr">
        <is>
          <t>Culto dominical</t>
        </is>
      </c>
      <c r="F9" s="15" t="inlineStr">
        <is>
          <t>Salão principal</t>
        </is>
      </c>
      <c r="G9" s="19" t="n">
        <v>23</v>
      </c>
      <c r="H9" s="19" t="n">
        <v>18</v>
      </c>
      <c r="I9" s="19" t="n">
        <v>124</v>
      </c>
      <c r="J9" s="19" t="n">
        <v>20</v>
      </c>
      <c r="K9" s="24">
        <f>IF(COUNTA(G9:J9)=0,"",IF(COUNT(G9:J9)&lt;4,"",SUM(G9:J9)))</f>
        <v/>
      </c>
      <c r="L9" s="24">
        <f>IF(F9="","",IFERROR(VLOOKUP(F9,'Configurações'!$D$2:$E$11,2,FALSE),""))</f>
        <v/>
      </c>
      <c r="M9" s="25">
        <f>IF(OR(K9="",L9="",L9=0),"",K9/L9)</f>
        <v/>
      </c>
      <c r="N9" s="23">
        <f>IF(COUNTA(A9:C9,E9:J9,O9)=0,"",IF(AND(A9&lt;&gt;"",COUNTIF($A$2:$A$201,A9)&gt;1),"ID DUPLICADO",IF(OR(A9="",B9="",C9="",E9="",F9="",COUNT(G9:J9)&lt;4,O9=""),"INCOMPLETO",IF(L9="","SEM CAPACIDADE",IF(M9&gt;='Configurações'!$B$5,"ATENÇÃO","OK")))))</f>
        <v/>
      </c>
      <c r="O9" s="15" t="inlineStr">
        <is>
          <t>Conferido</t>
        </is>
      </c>
      <c r="P9" s="23">
        <f>IF(A9="","",IF(AND(O9="Conferido",OR(N9="OK",N9="ATENÇÃO",N9="SEM CAPACIDADE")),"Sim","Não"))</f>
        <v/>
      </c>
      <c r="Q9" s="22" t="inlineStr">
        <is>
          <t>Exemplo fictício</t>
        </is>
      </c>
      <c r="S9">
        <f>IF('Configurações'!G9="","",'Configurações'!G9)</f>
        <v/>
      </c>
      <c r="T9">
        <f>IF('Configurações'!D9="","",'Configurações'!D9)</f>
        <v/>
      </c>
    </row>
    <row r="10" ht="20" customHeight="1">
      <c r="A10" s="15" t="inlineStr">
        <is>
          <t>CT-FIC-009</t>
        </is>
      </c>
      <c r="B10" s="16" t="n">
        <v>46253</v>
      </c>
      <c r="C10" s="17" t="n">
        <v>0.8125</v>
      </c>
      <c r="D10" s="18">
        <f>IF(C10="","",IF(C10&lt;'Configurações'!$B$8,"Manhã",IF(C10&lt;'Configurações'!$B$9,"Tarde","Noite")))</f>
        <v/>
      </c>
      <c r="E10" s="15" t="inlineStr">
        <is>
          <t>Culto de oração</t>
        </is>
      </c>
      <c r="F10" s="15" t="inlineStr">
        <is>
          <t>Sala multiuso</t>
        </is>
      </c>
      <c r="G10" s="19" t="n">
        <v>3</v>
      </c>
      <c r="H10" s="19" t="n">
        <v>6</v>
      </c>
      <c r="I10" s="19" t="n">
        <v>51</v>
      </c>
      <c r="J10" s="19" t="n">
        <v>10</v>
      </c>
      <c r="K10" s="20">
        <f>IF(COUNTA(G10:J10)=0,"",IF(COUNT(G10:J10)&lt;4,"",SUM(G10:J10)))</f>
        <v/>
      </c>
      <c r="L10" s="20">
        <f>IF(F10="","",IFERROR(VLOOKUP(F10,'Configurações'!$D$2:$E$11,2,FALSE),""))</f>
        <v/>
      </c>
      <c r="M10" s="21">
        <f>IF(OR(K10="",L10="",L10=0),"",K10/L10)</f>
        <v/>
      </c>
      <c r="N10" s="18">
        <f>IF(COUNTA(A10:C10,E10:J10,O10)=0,"",IF(AND(A10&lt;&gt;"",COUNTIF($A$2:$A$201,A10)&gt;1),"ID DUPLICADO",IF(OR(A10="",B10="",C10="",E10="",F10="",COUNT(G10:J10)&lt;4,O10=""),"INCOMPLETO",IF(L10="","SEM CAPACIDADE",IF(M10&gt;='Configurações'!$B$5,"ATENÇÃO","OK")))))</f>
        <v/>
      </c>
      <c r="O10" s="15" t="inlineStr">
        <is>
          <t>Provisório</t>
        </is>
      </c>
      <c r="P10" s="18">
        <f>IF(A10="","",IF(AND(O10="Conferido",OR(N10="OK",N10="ATENÇÃO",N10="SEM CAPACIDADE")),"Sim","Não"))</f>
        <v/>
      </c>
      <c r="Q10" s="22" t="inlineStr">
        <is>
          <t>Exemplo fictício</t>
        </is>
      </c>
      <c r="S10">
        <f>IF('Configurações'!G10="","",'Configurações'!G10)</f>
        <v/>
      </c>
      <c r="T10">
        <f>IF('Configurações'!D10="","",'Configurações'!D10)</f>
        <v/>
      </c>
    </row>
    <row r="11" ht="20" customHeight="1">
      <c r="A11" s="15" t="inlineStr">
        <is>
          <t>CT-FIC-010</t>
        </is>
      </c>
      <c r="B11" s="16" t="n">
        <v>46257</v>
      </c>
      <c r="C11" s="17" t="n">
        <v>0.375</v>
      </c>
      <c r="D11" s="23">
        <f>IF(C11="","",IF(C11&lt;'Configurações'!$B$8,"Manhã",IF(C11&lt;'Configurações'!$B$9,"Tarde","Noite")))</f>
        <v/>
      </c>
      <c r="E11" s="15" t="inlineStr">
        <is>
          <t>Culto dominical</t>
        </is>
      </c>
      <c r="F11" s="15" t="inlineStr">
        <is>
          <t>Salão principal</t>
        </is>
      </c>
      <c r="G11" s="19" t="n">
        <v>21</v>
      </c>
      <c r="H11" s="19" t="n">
        <v>14</v>
      </c>
      <c r="I11" s="19" t="n">
        <v>101</v>
      </c>
      <c r="J11" s="19" t="n"/>
      <c r="K11" s="24">
        <f>IF(COUNTA(G11:J11)=0,"",IF(COUNT(G11:J11)&lt;4,"",SUM(G11:J11)))</f>
        <v/>
      </c>
      <c r="L11" s="24">
        <f>IF(F11="","",IFERROR(VLOOKUP(F11,'Configurações'!$D$2:$E$11,2,FALSE),""))</f>
        <v/>
      </c>
      <c r="M11" s="25">
        <f>IF(OR(K11="",L11="",L11=0),"",K11/L11)</f>
        <v/>
      </c>
      <c r="N11" s="23">
        <f>IF(COUNTA(A11:C11,E11:J11,O11)=0,"",IF(AND(A11&lt;&gt;"",COUNTIF($A$2:$A$201,A11)&gt;1),"ID DUPLICADO",IF(OR(A11="",B11="",C11="",E11="",F11="",COUNT(G11:J11)&lt;4,O11=""),"INCOMPLETO",IF(L11="","SEM CAPACIDADE",IF(M11&gt;='Configurações'!$B$5,"ATENÇÃO","OK")))))</f>
        <v/>
      </c>
      <c r="O11" s="15" t="inlineStr">
        <is>
          <t>Conferido</t>
        </is>
      </c>
      <c r="P11" s="23">
        <f>IF(A11="","",IF(AND(O11="Conferido",OR(N11="OK",N11="ATENÇÃO",N11="SEM CAPACIDADE")),"Sim","Não"))</f>
        <v/>
      </c>
      <c r="Q11" s="22" t="inlineStr">
        <is>
          <t>Exemplo fictício</t>
        </is>
      </c>
      <c r="S11">
        <f>IF('Configurações'!G11="","",'Configurações'!G11)</f>
        <v/>
      </c>
      <c r="T11">
        <f>IF('Configurações'!D11="","",'Configurações'!D11)</f>
        <v/>
      </c>
    </row>
    <row r="12" ht="20" customHeight="1">
      <c r="A12" s="15" t="n"/>
      <c r="B12" s="16" t="n"/>
      <c r="C12" s="17" t="n"/>
      <c r="D12" s="18">
        <f>IF(C12="","",IF(C12&lt;'Configurações'!$B$8,"Manhã",IF(C12&lt;'Configurações'!$B$9,"Tarde","Noite")))</f>
        <v/>
      </c>
      <c r="E12" s="15" t="n"/>
      <c r="F12" s="15" t="n"/>
      <c r="G12" s="19" t="n"/>
      <c r="H12" s="19" t="n"/>
      <c r="I12" s="19" t="n"/>
      <c r="J12" s="19" t="n"/>
      <c r="K12" s="20">
        <f>IF(COUNTA(G12:J12)=0,"",IF(COUNT(G12:J12)&lt;4,"",SUM(G12:J12)))</f>
        <v/>
      </c>
      <c r="L12" s="20">
        <f>IF(F12="","",IFERROR(VLOOKUP(F12,'Configurações'!$D$2:$E$11,2,FALSE),""))</f>
        <v/>
      </c>
      <c r="M12" s="21">
        <f>IF(OR(K12="",L12="",L12=0),"",K12/L12)</f>
        <v/>
      </c>
      <c r="N12" s="18">
        <f>IF(COUNTA(A12:C12,E12:J12,O12)=0,"",IF(AND(A12&lt;&gt;"",COUNTIF($A$2:$A$201,A12)&gt;1),"ID DUPLICADO",IF(OR(A12="",B12="",C12="",E12="",F12="",COUNT(G12:J12)&lt;4,O12=""),"INCOMPLETO",IF(L12="","SEM CAPACIDADE",IF(M12&gt;='Configurações'!$B$5,"ATENÇÃO","OK")))))</f>
        <v/>
      </c>
      <c r="O12" s="15" t="n"/>
      <c r="P12" s="18">
        <f>IF(A12="","",IF(AND(O12="Conferido",OR(N12="OK",N12="ATENÇÃO",N12="SEM CAPACIDADE")),"Sim","Não"))</f>
        <v/>
      </c>
      <c r="Q12" s="22" t="n"/>
      <c r="S12">
        <f>IF('Configurações'!G12="","",'Configurações'!G12)</f>
        <v/>
      </c>
      <c r="T12">
        <f>IF('Configurações'!D12="","",'Configurações'!D12)</f>
        <v/>
      </c>
    </row>
    <row r="13" ht="20" customHeight="1">
      <c r="A13" s="15" t="n"/>
      <c r="B13" s="16" t="n"/>
      <c r="C13" s="17" t="n"/>
      <c r="D13" s="23">
        <f>IF(C13="","",IF(C13&lt;'Configurações'!$B$8,"Manhã",IF(C13&lt;'Configurações'!$B$9,"Tarde","Noite")))</f>
        <v/>
      </c>
      <c r="E13" s="15" t="n"/>
      <c r="F13" s="15" t="n"/>
      <c r="G13" s="19" t="n"/>
      <c r="H13" s="19" t="n"/>
      <c r="I13" s="19" t="n"/>
      <c r="J13" s="19" t="n"/>
      <c r="K13" s="24">
        <f>IF(COUNTA(G13:J13)=0,"",IF(COUNT(G13:J13)&lt;4,"",SUM(G13:J13)))</f>
        <v/>
      </c>
      <c r="L13" s="24">
        <f>IF(F13="","",IFERROR(VLOOKUP(F13,'Configurações'!$D$2:$E$11,2,FALSE),""))</f>
        <v/>
      </c>
      <c r="M13" s="25">
        <f>IF(OR(K13="",L13="",L13=0),"",K13/L13)</f>
        <v/>
      </c>
      <c r="N13" s="23">
        <f>IF(COUNTA(A13:C13,E13:J13,O13)=0,"",IF(AND(A13&lt;&gt;"",COUNTIF($A$2:$A$201,A13)&gt;1),"ID DUPLICADO",IF(OR(A13="",B13="",C13="",E13="",F13="",COUNT(G13:J13)&lt;4,O13=""),"INCOMPLETO",IF(L13="","SEM CAPACIDADE",IF(M13&gt;='Configurações'!$B$5,"ATENÇÃO","OK")))))</f>
        <v/>
      </c>
      <c r="O13" s="15" t="n"/>
      <c r="P13" s="23">
        <f>IF(A13="","",IF(AND(O13="Conferido",OR(N13="OK",N13="ATENÇÃO",N13="SEM CAPACIDADE")),"Sim","Não"))</f>
        <v/>
      </c>
      <c r="Q13" s="22" t="n"/>
      <c r="S13">
        <f>IF('Configurações'!G13="","",'Configurações'!G13)</f>
        <v/>
      </c>
      <c r="T13">
        <f>IF('Configurações'!D13="","",'Configurações'!D13)</f>
        <v/>
      </c>
    </row>
    <row r="14" ht="20" customHeight="1">
      <c r="A14" s="15" t="n"/>
      <c r="B14" s="16" t="n"/>
      <c r="C14" s="17" t="n"/>
      <c r="D14" s="18">
        <f>IF(C14="","",IF(C14&lt;'Configurações'!$B$8,"Manhã",IF(C14&lt;'Configurações'!$B$9,"Tarde","Noite")))</f>
        <v/>
      </c>
      <c r="E14" s="15" t="n"/>
      <c r="F14" s="15" t="n"/>
      <c r="G14" s="19" t="n"/>
      <c r="H14" s="19" t="n"/>
      <c r="I14" s="19" t="n"/>
      <c r="J14" s="19" t="n"/>
      <c r="K14" s="20">
        <f>IF(COUNTA(G14:J14)=0,"",IF(COUNT(G14:J14)&lt;4,"",SUM(G14:J14)))</f>
        <v/>
      </c>
      <c r="L14" s="20">
        <f>IF(F14="","",IFERROR(VLOOKUP(F14,'Configurações'!$D$2:$E$11,2,FALSE),""))</f>
        <v/>
      </c>
      <c r="M14" s="21">
        <f>IF(OR(K14="",L14="",L14=0),"",K14/L14)</f>
        <v/>
      </c>
      <c r="N14" s="18">
        <f>IF(COUNTA(A14:C14,E14:J14,O14)=0,"",IF(AND(A14&lt;&gt;"",COUNTIF($A$2:$A$201,A14)&gt;1),"ID DUPLICADO",IF(OR(A14="",B14="",C14="",E14="",F14="",COUNT(G14:J14)&lt;4,O14=""),"INCOMPLETO",IF(L14="","SEM CAPACIDADE",IF(M14&gt;='Configurações'!$B$5,"ATENÇÃO","OK")))))</f>
        <v/>
      </c>
      <c r="O14" s="15" t="n"/>
      <c r="P14" s="18">
        <f>IF(A14="","",IF(AND(O14="Conferido",OR(N14="OK",N14="ATENÇÃO",N14="SEM CAPACIDADE")),"Sim","Não"))</f>
        <v/>
      </c>
      <c r="Q14" s="22" t="n"/>
      <c r="S14">
        <f>IF('Configurações'!G14="","",'Configurações'!G14)</f>
        <v/>
      </c>
      <c r="T14">
        <f>IF('Configurações'!D14="","",'Configurações'!D14)</f>
        <v/>
      </c>
    </row>
    <row r="15" ht="20" customHeight="1">
      <c r="A15" s="15" t="n"/>
      <c r="B15" s="16" t="n"/>
      <c r="C15" s="17" t="n"/>
      <c r="D15" s="23">
        <f>IF(C15="","",IF(C15&lt;'Configurações'!$B$8,"Manhã",IF(C15&lt;'Configurações'!$B$9,"Tarde","Noite")))</f>
        <v/>
      </c>
      <c r="E15" s="15" t="n"/>
      <c r="F15" s="15" t="n"/>
      <c r="G15" s="19" t="n"/>
      <c r="H15" s="19" t="n"/>
      <c r="I15" s="19" t="n"/>
      <c r="J15" s="19" t="n"/>
      <c r="K15" s="24">
        <f>IF(COUNTA(G15:J15)=0,"",IF(COUNT(G15:J15)&lt;4,"",SUM(G15:J15)))</f>
        <v/>
      </c>
      <c r="L15" s="24">
        <f>IF(F15="","",IFERROR(VLOOKUP(F15,'Configurações'!$D$2:$E$11,2,FALSE),""))</f>
        <v/>
      </c>
      <c r="M15" s="25">
        <f>IF(OR(K15="",L15="",L15=0),"",K15/L15)</f>
        <v/>
      </c>
      <c r="N15" s="23">
        <f>IF(COUNTA(A15:C15,E15:J15,O15)=0,"",IF(AND(A15&lt;&gt;"",COUNTIF($A$2:$A$201,A15)&gt;1),"ID DUPLICADO",IF(OR(A15="",B15="",C15="",E15="",F15="",COUNT(G15:J15)&lt;4,O15=""),"INCOMPLETO",IF(L15="","SEM CAPACIDADE",IF(M15&gt;='Configurações'!$B$5,"ATENÇÃO","OK")))))</f>
        <v/>
      </c>
      <c r="O15" s="15" t="n"/>
      <c r="P15" s="23">
        <f>IF(A15="","",IF(AND(O15="Conferido",OR(N15="OK",N15="ATENÇÃO",N15="SEM CAPACIDADE")),"Sim","Não"))</f>
        <v/>
      </c>
      <c r="Q15" s="22" t="n"/>
      <c r="S15">
        <f>IF('Configurações'!G15="","",'Configurações'!G15)</f>
        <v/>
      </c>
      <c r="T15">
        <f>IF('Configurações'!D15="","",'Configurações'!D15)</f>
        <v/>
      </c>
    </row>
    <row r="16" ht="20" customHeight="1">
      <c r="A16" s="15" t="n"/>
      <c r="B16" s="16" t="n"/>
      <c r="C16" s="17" t="n"/>
      <c r="D16" s="18">
        <f>IF(C16="","",IF(C16&lt;'Configurações'!$B$8,"Manhã",IF(C16&lt;'Configurações'!$B$9,"Tarde","Noite")))</f>
        <v/>
      </c>
      <c r="E16" s="15" t="n"/>
      <c r="F16" s="15" t="n"/>
      <c r="G16" s="19" t="n"/>
      <c r="H16" s="19" t="n"/>
      <c r="I16" s="19" t="n"/>
      <c r="J16" s="19" t="n"/>
      <c r="K16" s="20">
        <f>IF(COUNTA(G16:J16)=0,"",IF(COUNT(G16:J16)&lt;4,"",SUM(G16:J16)))</f>
        <v/>
      </c>
      <c r="L16" s="20">
        <f>IF(F16="","",IFERROR(VLOOKUP(F16,'Configurações'!$D$2:$E$11,2,FALSE),""))</f>
        <v/>
      </c>
      <c r="M16" s="21">
        <f>IF(OR(K16="",L16="",L16=0),"",K16/L16)</f>
        <v/>
      </c>
      <c r="N16" s="18">
        <f>IF(COUNTA(A16:C16,E16:J16,O16)=0,"",IF(AND(A16&lt;&gt;"",COUNTIF($A$2:$A$201,A16)&gt;1),"ID DUPLICADO",IF(OR(A16="",B16="",C16="",E16="",F16="",COUNT(G16:J16)&lt;4,O16=""),"INCOMPLETO",IF(L16="","SEM CAPACIDADE",IF(M16&gt;='Configurações'!$B$5,"ATENÇÃO","OK")))))</f>
        <v/>
      </c>
      <c r="O16" s="15" t="n"/>
      <c r="P16" s="18">
        <f>IF(A16="","",IF(AND(O16="Conferido",OR(N16="OK",N16="ATENÇÃO",N16="SEM CAPACIDADE")),"Sim","Não"))</f>
        <v/>
      </c>
      <c r="Q16" s="22" t="n"/>
      <c r="S16">
        <f>IF('Configurações'!G16="","",'Configurações'!G16)</f>
        <v/>
      </c>
      <c r="T16">
        <f>IF('Configurações'!D16="","",'Configurações'!D16)</f>
        <v/>
      </c>
    </row>
    <row r="17" ht="20" customHeight="1">
      <c r="A17" s="15" t="n"/>
      <c r="B17" s="16" t="n"/>
      <c r="C17" s="17" t="n"/>
      <c r="D17" s="23">
        <f>IF(C17="","",IF(C17&lt;'Configurações'!$B$8,"Manhã",IF(C17&lt;'Configurações'!$B$9,"Tarde","Noite")))</f>
        <v/>
      </c>
      <c r="E17" s="15" t="n"/>
      <c r="F17" s="15" t="n"/>
      <c r="G17" s="19" t="n"/>
      <c r="H17" s="19" t="n"/>
      <c r="I17" s="19" t="n"/>
      <c r="J17" s="19" t="n"/>
      <c r="K17" s="24">
        <f>IF(COUNTA(G17:J17)=0,"",IF(COUNT(G17:J17)&lt;4,"",SUM(G17:J17)))</f>
        <v/>
      </c>
      <c r="L17" s="24">
        <f>IF(F17="","",IFERROR(VLOOKUP(F17,'Configurações'!$D$2:$E$11,2,FALSE),""))</f>
        <v/>
      </c>
      <c r="M17" s="25">
        <f>IF(OR(K17="",L17="",L17=0),"",K17/L17)</f>
        <v/>
      </c>
      <c r="N17" s="23">
        <f>IF(COUNTA(A17:C17,E17:J17,O17)=0,"",IF(AND(A17&lt;&gt;"",COUNTIF($A$2:$A$201,A17)&gt;1),"ID DUPLICADO",IF(OR(A17="",B17="",C17="",E17="",F17="",COUNT(G17:J17)&lt;4,O17=""),"INCOMPLETO",IF(L17="","SEM CAPACIDADE",IF(M17&gt;='Configurações'!$B$5,"ATENÇÃO","OK")))))</f>
        <v/>
      </c>
      <c r="O17" s="15" t="n"/>
      <c r="P17" s="23">
        <f>IF(A17="","",IF(AND(O17="Conferido",OR(N17="OK",N17="ATENÇÃO",N17="SEM CAPACIDADE")),"Sim","Não"))</f>
        <v/>
      </c>
      <c r="Q17" s="22" t="n"/>
      <c r="S17">
        <f>IF('Configurações'!G17="","",'Configurações'!G17)</f>
        <v/>
      </c>
      <c r="T17">
        <f>IF('Configurações'!D17="","",'Configurações'!D17)</f>
        <v/>
      </c>
    </row>
    <row r="18" ht="20" customHeight="1">
      <c r="A18" s="15" t="n"/>
      <c r="B18" s="16" t="n"/>
      <c r="C18" s="17" t="n"/>
      <c r="D18" s="18">
        <f>IF(C18="","",IF(C18&lt;'Configurações'!$B$8,"Manhã",IF(C18&lt;'Configurações'!$B$9,"Tarde","Noite")))</f>
        <v/>
      </c>
      <c r="E18" s="15" t="n"/>
      <c r="F18" s="15" t="n"/>
      <c r="G18" s="19" t="n"/>
      <c r="H18" s="19" t="n"/>
      <c r="I18" s="19" t="n"/>
      <c r="J18" s="19" t="n"/>
      <c r="K18" s="20">
        <f>IF(COUNTA(G18:J18)=0,"",IF(COUNT(G18:J18)&lt;4,"",SUM(G18:J18)))</f>
        <v/>
      </c>
      <c r="L18" s="20">
        <f>IF(F18="","",IFERROR(VLOOKUP(F18,'Configurações'!$D$2:$E$11,2,FALSE),""))</f>
        <v/>
      </c>
      <c r="M18" s="21">
        <f>IF(OR(K18="",L18="",L18=0),"",K18/L18)</f>
        <v/>
      </c>
      <c r="N18" s="18">
        <f>IF(COUNTA(A18:C18,E18:J18,O18)=0,"",IF(AND(A18&lt;&gt;"",COUNTIF($A$2:$A$201,A18)&gt;1),"ID DUPLICADO",IF(OR(A18="",B18="",C18="",E18="",F18="",COUNT(G18:J18)&lt;4,O18=""),"INCOMPLETO",IF(L18="","SEM CAPACIDADE",IF(M18&gt;='Configurações'!$B$5,"ATENÇÃO","OK")))))</f>
        <v/>
      </c>
      <c r="O18" s="15" t="n"/>
      <c r="P18" s="18">
        <f>IF(A18="","",IF(AND(O18="Conferido",OR(N18="OK",N18="ATENÇÃO",N18="SEM CAPACIDADE")),"Sim","Não"))</f>
        <v/>
      </c>
      <c r="Q18" s="22" t="n"/>
      <c r="S18">
        <f>IF('Configurações'!G18="","",'Configurações'!G18)</f>
        <v/>
      </c>
      <c r="T18">
        <f>IF('Configurações'!D18="","",'Configurações'!D18)</f>
        <v/>
      </c>
    </row>
    <row r="19" ht="20" customHeight="1">
      <c r="A19" s="15" t="n"/>
      <c r="B19" s="16" t="n"/>
      <c r="C19" s="17" t="n"/>
      <c r="D19" s="23">
        <f>IF(C19="","",IF(C19&lt;'Configurações'!$B$8,"Manhã",IF(C19&lt;'Configurações'!$B$9,"Tarde","Noite")))</f>
        <v/>
      </c>
      <c r="E19" s="15" t="n"/>
      <c r="F19" s="15" t="n"/>
      <c r="G19" s="19" t="n"/>
      <c r="H19" s="19" t="n"/>
      <c r="I19" s="19" t="n"/>
      <c r="J19" s="19" t="n"/>
      <c r="K19" s="24">
        <f>IF(COUNTA(G19:J19)=0,"",IF(COUNT(G19:J19)&lt;4,"",SUM(G19:J19)))</f>
        <v/>
      </c>
      <c r="L19" s="24">
        <f>IF(F19="","",IFERROR(VLOOKUP(F19,'Configurações'!$D$2:$E$11,2,FALSE),""))</f>
        <v/>
      </c>
      <c r="M19" s="25">
        <f>IF(OR(K19="",L19="",L19=0),"",K19/L19)</f>
        <v/>
      </c>
      <c r="N19" s="23">
        <f>IF(COUNTA(A19:C19,E19:J19,O19)=0,"",IF(AND(A19&lt;&gt;"",COUNTIF($A$2:$A$201,A19)&gt;1),"ID DUPLICADO",IF(OR(A19="",B19="",C19="",E19="",F19="",COUNT(G19:J19)&lt;4,O19=""),"INCOMPLETO",IF(L19="","SEM CAPACIDADE",IF(M19&gt;='Configurações'!$B$5,"ATENÇÃO","OK")))))</f>
        <v/>
      </c>
      <c r="O19" s="15" t="n"/>
      <c r="P19" s="23">
        <f>IF(A19="","",IF(AND(O19="Conferido",OR(N19="OK",N19="ATENÇÃO",N19="SEM CAPACIDADE")),"Sim","Não"))</f>
        <v/>
      </c>
      <c r="Q19" s="22" t="n"/>
      <c r="S19">
        <f>IF('Configurações'!G19="","",'Configurações'!G19)</f>
        <v/>
      </c>
      <c r="T19">
        <f>IF('Configurações'!D19="","",'Configurações'!D19)</f>
        <v/>
      </c>
    </row>
    <row r="20" ht="20" customHeight="1">
      <c r="A20" s="15" t="n"/>
      <c r="B20" s="16" t="n"/>
      <c r="C20" s="17" t="n"/>
      <c r="D20" s="18">
        <f>IF(C20="","",IF(C20&lt;'Configurações'!$B$8,"Manhã",IF(C20&lt;'Configurações'!$B$9,"Tarde","Noite")))</f>
        <v/>
      </c>
      <c r="E20" s="15" t="n"/>
      <c r="F20" s="15" t="n"/>
      <c r="G20" s="19" t="n"/>
      <c r="H20" s="19" t="n"/>
      <c r="I20" s="19" t="n"/>
      <c r="J20" s="19" t="n"/>
      <c r="K20" s="20">
        <f>IF(COUNTA(G20:J20)=0,"",IF(COUNT(G20:J20)&lt;4,"",SUM(G20:J20)))</f>
        <v/>
      </c>
      <c r="L20" s="20">
        <f>IF(F20="","",IFERROR(VLOOKUP(F20,'Configurações'!$D$2:$E$11,2,FALSE),""))</f>
        <v/>
      </c>
      <c r="M20" s="21">
        <f>IF(OR(K20="",L20="",L20=0),"",K20/L20)</f>
        <v/>
      </c>
      <c r="N20" s="18">
        <f>IF(COUNTA(A20:C20,E20:J20,O20)=0,"",IF(AND(A20&lt;&gt;"",COUNTIF($A$2:$A$201,A20)&gt;1),"ID DUPLICADO",IF(OR(A20="",B20="",C20="",E20="",F20="",COUNT(G20:J20)&lt;4,O20=""),"INCOMPLETO",IF(L20="","SEM CAPACIDADE",IF(M20&gt;='Configurações'!$B$5,"ATENÇÃO","OK")))))</f>
        <v/>
      </c>
      <c r="O20" s="15" t="n"/>
      <c r="P20" s="18">
        <f>IF(A20="","",IF(AND(O20="Conferido",OR(N20="OK",N20="ATENÇÃO",N20="SEM CAPACIDADE")),"Sim","Não"))</f>
        <v/>
      </c>
      <c r="Q20" s="22" t="n"/>
      <c r="S20">
        <f>IF('Configurações'!G20="","",'Configurações'!G20)</f>
        <v/>
      </c>
      <c r="T20">
        <f>IF('Configurações'!D20="","",'Configurações'!D20)</f>
        <v/>
      </c>
    </row>
    <row r="21" ht="20" customHeight="1">
      <c r="A21" s="15" t="n"/>
      <c r="B21" s="16" t="n"/>
      <c r="C21" s="17" t="n"/>
      <c r="D21" s="23">
        <f>IF(C21="","",IF(C21&lt;'Configurações'!$B$8,"Manhã",IF(C21&lt;'Configurações'!$B$9,"Tarde","Noite")))</f>
        <v/>
      </c>
      <c r="E21" s="15" t="n"/>
      <c r="F21" s="15" t="n"/>
      <c r="G21" s="19" t="n"/>
      <c r="H21" s="19" t="n"/>
      <c r="I21" s="19" t="n"/>
      <c r="J21" s="19" t="n"/>
      <c r="K21" s="24">
        <f>IF(COUNTA(G21:J21)=0,"",IF(COUNT(G21:J21)&lt;4,"",SUM(G21:J21)))</f>
        <v/>
      </c>
      <c r="L21" s="24">
        <f>IF(F21="","",IFERROR(VLOOKUP(F21,'Configurações'!$D$2:$E$11,2,FALSE),""))</f>
        <v/>
      </c>
      <c r="M21" s="25">
        <f>IF(OR(K21="",L21="",L21=0),"",K21/L21)</f>
        <v/>
      </c>
      <c r="N21" s="23">
        <f>IF(COUNTA(A21:C21,E21:J21,O21)=0,"",IF(AND(A21&lt;&gt;"",COUNTIF($A$2:$A$201,A21)&gt;1),"ID DUPLICADO",IF(OR(A21="",B21="",C21="",E21="",F21="",COUNT(G21:J21)&lt;4,O21=""),"INCOMPLETO",IF(L21="","SEM CAPACIDADE",IF(M21&gt;='Configurações'!$B$5,"ATENÇÃO","OK")))))</f>
        <v/>
      </c>
      <c r="O21" s="15" t="n"/>
      <c r="P21" s="23">
        <f>IF(A21="","",IF(AND(O21="Conferido",OR(N21="OK",N21="ATENÇÃO",N21="SEM CAPACIDADE")),"Sim","Não"))</f>
        <v/>
      </c>
      <c r="Q21" s="22" t="n"/>
      <c r="S21">
        <f>IF('Configurações'!G21="","",'Configurações'!G21)</f>
        <v/>
      </c>
      <c r="T21">
        <f>IF('Configurações'!D21="","",'Configurações'!D21)</f>
        <v/>
      </c>
    </row>
    <row r="22" ht="20" customHeight="1">
      <c r="A22" s="15" t="n"/>
      <c r="B22" s="16" t="n"/>
      <c r="C22" s="17" t="n"/>
      <c r="D22" s="18">
        <f>IF(C22="","",IF(C22&lt;'Configurações'!$B$8,"Manhã",IF(C22&lt;'Configurações'!$B$9,"Tarde","Noite")))</f>
        <v/>
      </c>
      <c r="E22" s="15" t="n"/>
      <c r="F22" s="15" t="n"/>
      <c r="G22" s="19" t="n"/>
      <c r="H22" s="19" t="n"/>
      <c r="I22" s="19" t="n"/>
      <c r="J22" s="19" t="n"/>
      <c r="K22" s="20">
        <f>IF(COUNTA(G22:J22)=0,"",IF(COUNT(G22:J22)&lt;4,"",SUM(G22:J22)))</f>
        <v/>
      </c>
      <c r="L22" s="20">
        <f>IF(F22="","",IFERROR(VLOOKUP(F22,'Configurações'!$D$2:$E$11,2,FALSE),""))</f>
        <v/>
      </c>
      <c r="M22" s="21">
        <f>IF(OR(K22="",L22="",L22=0),"",K22/L22)</f>
        <v/>
      </c>
      <c r="N22" s="18">
        <f>IF(COUNTA(A22:C22,E22:J22,O22)=0,"",IF(AND(A22&lt;&gt;"",COUNTIF($A$2:$A$201,A22)&gt;1),"ID DUPLICADO",IF(OR(A22="",B22="",C22="",E22="",F22="",COUNT(G22:J22)&lt;4,O22=""),"INCOMPLETO",IF(L22="","SEM CAPACIDADE",IF(M22&gt;='Configurações'!$B$5,"ATENÇÃO","OK")))))</f>
        <v/>
      </c>
      <c r="O22" s="15" t="n"/>
      <c r="P22" s="18">
        <f>IF(A22="","",IF(AND(O22="Conferido",OR(N22="OK",N22="ATENÇÃO",N22="SEM CAPACIDADE")),"Sim","Não"))</f>
        <v/>
      </c>
      <c r="Q22" s="22" t="n"/>
      <c r="S22">
        <f>IF('Configurações'!G22="","",'Configurações'!G22)</f>
        <v/>
      </c>
      <c r="T22">
        <f>IF('Configurações'!D22="","",'Configurações'!D22)</f>
        <v/>
      </c>
    </row>
    <row r="23" ht="20" customHeight="1">
      <c r="A23" s="15" t="n"/>
      <c r="B23" s="16" t="n"/>
      <c r="C23" s="17" t="n"/>
      <c r="D23" s="23">
        <f>IF(C23="","",IF(C23&lt;'Configurações'!$B$8,"Manhã",IF(C23&lt;'Configurações'!$B$9,"Tarde","Noite")))</f>
        <v/>
      </c>
      <c r="E23" s="15" t="n"/>
      <c r="F23" s="15" t="n"/>
      <c r="G23" s="19" t="n"/>
      <c r="H23" s="19" t="n"/>
      <c r="I23" s="19" t="n"/>
      <c r="J23" s="19" t="n"/>
      <c r="K23" s="24">
        <f>IF(COUNTA(G23:J23)=0,"",IF(COUNT(G23:J23)&lt;4,"",SUM(G23:J23)))</f>
        <v/>
      </c>
      <c r="L23" s="24">
        <f>IF(F23="","",IFERROR(VLOOKUP(F23,'Configurações'!$D$2:$E$11,2,FALSE),""))</f>
        <v/>
      </c>
      <c r="M23" s="25">
        <f>IF(OR(K23="",L23="",L23=0),"",K23/L23)</f>
        <v/>
      </c>
      <c r="N23" s="23">
        <f>IF(COUNTA(A23:C23,E23:J23,O23)=0,"",IF(AND(A23&lt;&gt;"",COUNTIF($A$2:$A$201,A23)&gt;1),"ID DUPLICADO",IF(OR(A23="",B23="",C23="",E23="",F23="",COUNT(G23:J23)&lt;4,O23=""),"INCOMPLETO",IF(L23="","SEM CAPACIDADE",IF(M23&gt;='Configurações'!$B$5,"ATENÇÃO","OK")))))</f>
        <v/>
      </c>
      <c r="O23" s="15" t="n"/>
      <c r="P23" s="23">
        <f>IF(A23="","",IF(AND(O23="Conferido",OR(N23="OK",N23="ATENÇÃO",N23="SEM CAPACIDADE")),"Sim","Não"))</f>
        <v/>
      </c>
      <c r="Q23" s="22" t="n"/>
      <c r="S23">
        <f>IF('Configurações'!G23="","",'Configurações'!G23)</f>
        <v/>
      </c>
      <c r="T23">
        <f>IF('Configurações'!D23="","",'Configurações'!D23)</f>
        <v/>
      </c>
    </row>
    <row r="24" ht="20" customHeight="1">
      <c r="A24" s="15" t="n"/>
      <c r="B24" s="16" t="n"/>
      <c r="C24" s="17" t="n"/>
      <c r="D24" s="18">
        <f>IF(C24="","",IF(C24&lt;'Configurações'!$B$8,"Manhã",IF(C24&lt;'Configurações'!$B$9,"Tarde","Noite")))</f>
        <v/>
      </c>
      <c r="E24" s="15" t="n"/>
      <c r="F24" s="15" t="n"/>
      <c r="G24" s="19" t="n"/>
      <c r="H24" s="19" t="n"/>
      <c r="I24" s="19" t="n"/>
      <c r="J24" s="19" t="n"/>
      <c r="K24" s="20">
        <f>IF(COUNTA(G24:J24)=0,"",IF(COUNT(G24:J24)&lt;4,"",SUM(G24:J24)))</f>
        <v/>
      </c>
      <c r="L24" s="20">
        <f>IF(F24="","",IFERROR(VLOOKUP(F24,'Configurações'!$D$2:$E$11,2,FALSE),""))</f>
        <v/>
      </c>
      <c r="M24" s="21">
        <f>IF(OR(K24="",L24="",L24=0),"",K24/L24)</f>
        <v/>
      </c>
      <c r="N24" s="18">
        <f>IF(COUNTA(A24:C24,E24:J24,O24)=0,"",IF(AND(A24&lt;&gt;"",COUNTIF($A$2:$A$201,A24)&gt;1),"ID DUPLICADO",IF(OR(A24="",B24="",C24="",E24="",F24="",COUNT(G24:J24)&lt;4,O24=""),"INCOMPLETO",IF(L24="","SEM CAPACIDADE",IF(M24&gt;='Configurações'!$B$5,"ATENÇÃO","OK")))))</f>
        <v/>
      </c>
      <c r="O24" s="15" t="n"/>
      <c r="P24" s="18">
        <f>IF(A24="","",IF(AND(O24="Conferido",OR(N24="OK",N24="ATENÇÃO",N24="SEM CAPACIDADE")),"Sim","Não"))</f>
        <v/>
      </c>
      <c r="Q24" s="22" t="n"/>
      <c r="S24">
        <f>IF('Configurações'!G24="","",'Configurações'!G24)</f>
        <v/>
      </c>
      <c r="T24">
        <f>IF('Configurações'!D24="","",'Configurações'!D24)</f>
        <v/>
      </c>
    </row>
    <row r="25" ht="20" customHeight="1">
      <c r="A25" s="15" t="n"/>
      <c r="B25" s="16" t="n"/>
      <c r="C25" s="17" t="n"/>
      <c r="D25" s="23">
        <f>IF(C25="","",IF(C25&lt;'Configurações'!$B$8,"Manhã",IF(C25&lt;'Configurações'!$B$9,"Tarde","Noite")))</f>
        <v/>
      </c>
      <c r="E25" s="15" t="n"/>
      <c r="F25" s="15" t="n"/>
      <c r="G25" s="19" t="n"/>
      <c r="H25" s="19" t="n"/>
      <c r="I25" s="19" t="n"/>
      <c r="J25" s="19" t="n"/>
      <c r="K25" s="24">
        <f>IF(COUNTA(G25:J25)=0,"",IF(COUNT(G25:J25)&lt;4,"",SUM(G25:J25)))</f>
        <v/>
      </c>
      <c r="L25" s="24">
        <f>IF(F25="","",IFERROR(VLOOKUP(F25,'Configurações'!$D$2:$E$11,2,FALSE),""))</f>
        <v/>
      </c>
      <c r="M25" s="25">
        <f>IF(OR(K25="",L25="",L25=0),"",K25/L25)</f>
        <v/>
      </c>
      <c r="N25" s="23">
        <f>IF(COUNTA(A25:C25,E25:J25,O25)=0,"",IF(AND(A25&lt;&gt;"",COUNTIF($A$2:$A$201,A25)&gt;1),"ID DUPLICADO",IF(OR(A25="",B25="",C25="",E25="",F25="",COUNT(G25:J25)&lt;4,O25=""),"INCOMPLETO",IF(L25="","SEM CAPACIDADE",IF(M25&gt;='Configurações'!$B$5,"ATENÇÃO","OK")))))</f>
        <v/>
      </c>
      <c r="O25" s="15" t="n"/>
      <c r="P25" s="23">
        <f>IF(A25="","",IF(AND(O25="Conferido",OR(N25="OK",N25="ATENÇÃO",N25="SEM CAPACIDADE")),"Sim","Não"))</f>
        <v/>
      </c>
      <c r="Q25" s="22" t="n"/>
      <c r="S25">
        <f>IF('Configurações'!G25="","",'Configurações'!G25)</f>
        <v/>
      </c>
      <c r="T25">
        <f>IF('Configurações'!D25="","",'Configurações'!D25)</f>
        <v/>
      </c>
    </row>
    <row r="26" ht="20" customHeight="1">
      <c r="A26" s="15" t="n"/>
      <c r="B26" s="16" t="n"/>
      <c r="C26" s="17" t="n"/>
      <c r="D26" s="18">
        <f>IF(C26="","",IF(C26&lt;'Configurações'!$B$8,"Manhã",IF(C26&lt;'Configurações'!$B$9,"Tarde","Noite")))</f>
        <v/>
      </c>
      <c r="E26" s="15" t="n"/>
      <c r="F26" s="15" t="n"/>
      <c r="G26" s="19" t="n"/>
      <c r="H26" s="19" t="n"/>
      <c r="I26" s="19" t="n"/>
      <c r="J26" s="19" t="n"/>
      <c r="K26" s="20">
        <f>IF(COUNTA(G26:J26)=0,"",IF(COUNT(G26:J26)&lt;4,"",SUM(G26:J26)))</f>
        <v/>
      </c>
      <c r="L26" s="20">
        <f>IF(F26="","",IFERROR(VLOOKUP(F26,'Configurações'!$D$2:$E$11,2,FALSE),""))</f>
        <v/>
      </c>
      <c r="M26" s="21">
        <f>IF(OR(K26="",L26="",L26=0),"",K26/L26)</f>
        <v/>
      </c>
      <c r="N26" s="18">
        <f>IF(COUNTA(A26:C26,E26:J26,O26)=0,"",IF(AND(A26&lt;&gt;"",COUNTIF($A$2:$A$201,A26)&gt;1),"ID DUPLICADO",IF(OR(A26="",B26="",C26="",E26="",F26="",COUNT(G26:J26)&lt;4,O26=""),"INCOMPLETO",IF(L26="","SEM CAPACIDADE",IF(M26&gt;='Configurações'!$B$5,"ATENÇÃO","OK")))))</f>
        <v/>
      </c>
      <c r="O26" s="15" t="n"/>
      <c r="P26" s="18">
        <f>IF(A26="","",IF(AND(O26="Conferido",OR(N26="OK",N26="ATENÇÃO",N26="SEM CAPACIDADE")),"Sim","Não"))</f>
        <v/>
      </c>
      <c r="Q26" s="22" t="n"/>
      <c r="S26">
        <f>IF('Configurações'!G26="","",'Configurações'!G26)</f>
        <v/>
      </c>
      <c r="T26">
        <f>IF('Configurações'!D26="","",'Configurações'!D26)</f>
        <v/>
      </c>
    </row>
    <row r="27" ht="20" customHeight="1">
      <c r="A27" s="15" t="n"/>
      <c r="B27" s="16" t="n"/>
      <c r="C27" s="17" t="n"/>
      <c r="D27" s="23">
        <f>IF(C27="","",IF(C27&lt;'Configurações'!$B$8,"Manhã",IF(C27&lt;'Configurações'!$B$9,"Tarde","Noite")))</f>
        <v/>
      </c>
      <c r="E27" s="15" t="n"/>
      <c r="F27" s="15" t="n"/>
      <c r="G27" s="19" t="n"/>
      <c r="H27" s="19" t="n"/>
      <c r="I27" s="19" t="n"/>
      <c r="J27" s="19" t="n"/>
      <c r="K27" s="24">
        <f>IF(COUNTA(G27:J27)=0,"",IF(COUNT(G27:J27)&lt;4,"",SUM(G27:J27)))</f>
        <v/>
      </c>
      <c r="L27" s="24">
        <f>IF(F27="","",IFERROR(VLOOKUP(F27,'Configurações'!$D$2:$E$11,2,FALSE),""))</f>
        <v/>
      </c>
      <c r="M27" s="25">
        <f>IF(OR(K27="",L27="",L27=0),"",K27/L27)</f>
        <v/>
      </c>
      <c r="N27" s="23">
        <f>IF(COUNTA(A27:C27,E27:J27,O27)=0,"",IF(AND(A27&lt;&gt;"",COUNTIF($A$2:$A$201,A27)&gt;1),"ID DUPLICADO",IF(OR(A27="",B27="",C27="",E27="",F27="",COUNT(G27:J27)&lt;4,O27=""),"INCOMPLETO",IF(L27="","SEM CAPACIDADE",IF(M27&gt;='Configurações'!$B$5,"ATENÇÃO","OK")))))</f>
        <v/>
      </c>
      <c r="O27" s="15" t="n"/>
      <c r="P27" s="23">
        <f>IF(A27="","",IF(AND(O27="Conferido",OR(N27="OK",N27="ATENÇÃO",N27="SEM CAPACIDADE")),"Sim","Não"))</f>
        <v/>
      </c>
      <c r="Q27" s="22" t="n"/>
      <c r="S27">
        <f>IF('Configurações'!G27="","",'Configurações'!G27)</f>
        <v/>
      </c>
      <c r="T27">
        <f>IF('Configurações'!D27="","",'Configurações'!D27)</f>
        <v/>
      </c>
    </row>
    <row r="28" ht="20" customHeight="1">
      <c r="A28" s="15" t="n"/>
      <c r="B28" s="16" t="n"/>
      <c r="C28" s="17" t="n"/>
      <c r="D28" s="18">
        <f>IF(C28="","",IF(C28&lt;'Configurações'!$B$8,"Manhã",IF(C28&lt;'Configurações'!$B$9,"Tarde","Noite")))</f>
        <v/>
      </c>
      <c r="E28" s="15" t="n"/>
      <c r="F28" s="15" t="n"/>
      <c r="G28" s="19" t="n"/>
      <c r="H28" s="19" t="n"/>
      <c r="I28" s="19" t="n"/>
      <c r="J28" s="19" t="n"/>
      <c r="K28" s="20">
        <f>IF(COUNTA(G28:J28)=0,"",IF(COUNT(G28:J28)&lt;4,"",SUM(G28:J28)))</f>
        <v/>
      </c>
      <c r="L28" s="20">
        <f>IF(F28="","",IFERROR(VLOOKUP(F28,'Configurações'!$D$2:$E$11,2,FALSE),""))</f>
        <v/>
      </c>
      <c r="M28" s="21">
        <f>IF(OR(K28="",L28="",L28=0),"",K28/L28)</f>
        <v/>
      </c>
      <c r="N28" s="18">
        <f>IF(COUNTA(A28:C28,E28:J28,O28)=0,"",IF(AND(A28&lt;&gt;"",COUNTIF($A$2:$A$201,A28)&gt;1),"ID DUPLICADO",IF(OR(A28="",B28="",C28="",E28="",F28="",COUNT(G28:J28)&lt;4,O28=""),"INCOMPLETO",IF(L28="","SEM CAPACIDADE",IF(M28&gt;='Configurações'!$B$5,"ATENÇÃO","OK")))))</f>
        <v/>
      </c>
      <c r="O28" s="15" t="n"/>
      <c r="P28" s="18">
        <f>IF(A28="","",IF(AND(O28="Conferido",OR(N28="OK",N28="ATENÇÃO",N28="SEM CAPACIDADE")),"Sim","Não"))</f>
        <v/>
      </c>
      <c r="Q28" s="22" t="n"/>
      <c r="S28">
        <f>IF('Configurações'!G28="","",'Configurações'!G28)</f>
        <v/>
      </c>
      <c r="T28">
        <f>IF('Configurações'!D28="","",'Configurações'!D28)</f>
        <v/>
      </c>
    </row>
    <row r="29" ht="20" customHeight="1">
      <c r="A29" s="15" t="n"/>
      <c r="B29" s="16" t="n"/>
      <c r="C29" s="17" t="n"/>
      <c r="D29" s="23">
        <f>IF(C29="","",IF(C29&lt;'Configurações'!$B$8,"Manhã",IF(C29&lt;'Configurações'!$B$9,"Tarde","Noite")))</f>
        <v/>
      </c>
      <c r="E29" s="15" t="n"/>
      <c r="F29" s="15" t="n"/>
      <c r="G29" s="19" t="n"/>
      <c r="H29" s="19" t="n"/>
      <c r="I29" s="19" t="n"/>
      <c r="J29" s="19" t="n"/>
      <c r="K29" s="24">
        <f>IF(COUNTA(G29:J29)=0,"",IF(COUNT(G29:J29)&lt;4,"",SUM(G29:J29)))</f>
        <v/>
      </c>
      <c r="L29" s="24">
        <f>IF(F29="","",IFERROR(VLOOKUP(F29,'Configurações'!$D$2:$E$11,2,FALSE),""))</f>
        <v/>
      </c>
      <c r="M29" s="25">
        <f>IF(OR(K29="",L29="",L29=0),"",K29/L29)</f>
        <v/>
      </c>
      <c r="N29" s="23">
        <f>IF(COUNTA(A29:C29,E29:J29,O29)=0,"",IF(AND(A29&lt;&gt;"",COUNTIF($A$2:$A$201,A29)&gt;1),"ID DUPLICADO",IF(OR(A29="",B29="",C29="",E29="",F29="",COUNT(G29:J29)&lt;4,O29=""),"INCOMPLETO",IF(L29="","SEM CAPACIDADE",IF(M29&gt;='Configurações'!$B$5,"ATENÇÃO","OK")))))</f>
        <v/>
      </c>
      <c r="O29" s="15" t="n"/>
      <c r="P29" s="23">
        <f>IF(A29="","",IF(AND(O29="Conferido",OR(N29="OK",N29="ATENÇÃO",N29="SEM CAPACIDADE")),"Sim","Não"))</f>
        <v/>
      </c>
      <c r="Q29" s="22" t="n"/>
      <c r="S29">
        <f>IF('Configurações'!G29="","",'Configurações'!G29)</f>
        <v/>
      </c>
      <c r="T29">
        <f>IF('Configurações'!D29="","",'Configurações'!D29)</f>
        <v/>
      </c>
    </row>
    <row r="30" ht="20" customHeight="1">
      <c r="A30" s="15" t="n"/>
      <c r="B30" s="16" t="n"/>
      <c r="C30" s="17" t="n"/>
      <c r="D30" s="18">
        <f>IF(C30="","",IF(C30&lt;'Configurações'!$B$8,"Manhã",IF(C30&lt;'Configurações'!$B$9,"Tarde","Noite")))</f>
        <v/>
      </c>
      <c r="E30" s="15" t="n"/>
      <c r="F30" s="15" t="n"/>
      <c r="G30" s="19" t="n"/>
      <c r="H30" s="19" t="n"/>
      <c r="I30" s="19" t="n"/>
      <c r="J30" s="19" t="n"/>
      <c r="K30" s="20">
        <f>IF(COUNTA(G30:J30)=0,"",IF(COUNT(G30:J30)&lt;4,"",SUM(G30:J30)))</f>
        <v/>
      </c>
      <c r="L30" s="20">
        <f>IF(F30="","",IFERROR(VLOOKUP(F30,'Configurações'!$D$2:$E$11,2,FALSE),""))</f>
        <v/>
      </c>
      <c r="M30" s="21">
        <f>IF(OR(K30="",L30="",L30=0),"",K30/L30)</f>
        <v/>
      </c>
      <c r="N30" s="18">
        <f>IF(COUNTA(A30:C30,E30:J30,O30)=0,"",IF(AND(A30&lt;&gt;"",COUNTIF($A$2:$A$201,A30)&gt;1),"ID DUPLICADO",IF(OR(A30="",B30="",C30="",E30="",F30="",COUNT(G30:J30)&lt;4,O30=""),"INCOMPLETO",IF(L30="","SEM CAPACIDADE",IF(M30&gt;='Configurações'!$B$5,"ATENÇÃO","OK")))))</f>
        <v/>
      </c>
      <c r="O30" s="15" t="n"/>
      <c r="P30" s="18">
        <f>IF(A30="","",IF(AND(O30="Conferido",OR(N30="OK",N30="ATENÇÃO",N30="SEM CAPACIDADE")),"Sim","Não"))</f>
        <v/>
      </c>
      <c r="Q30" s="22" t="n"/>
      <c r="S30">
        <f>IF('Configurações'!G30="","",'Configurações'!G30)</f>
        <v/>
      </c>
      <c r="T30">
        <f>IF('Configurações'!D30="","",'Configurações'!D30)</f>
        <v/>
      </c>
    </row>
    <row r="31" ht="20" customHeight="1">
      <c r="A31" s="15" t="n"/>
      <c r="B31" s="16" t="n"/>
      <c r="C31" s="17" t="n"/>
      <c r="D31" s="23">
        <f>IF(C31="","",IF(C31&lt;'Configurações'!$B$8,"Manhã",IF(C31&lt;'Configurações'!$B$9,"Tarde","Noite")))</f>
        <v/>
      </c>
      <c r="E31" s="15" t="n"/>
      <c r="F31" s="15" t="n"/>
      <c r="G31" s="19" t="n"/>
      <c r="H31" s="19" t="n"/>
      <c r="I31" s="19" t="n"/>
      <c r="J31" s="19" t="n"/>
      <c r="K31" s="24">
        <f>IF(COUNTA(G31:J31)=0,"",IF(COUNT(G31:J31)&lt;4,"",SUM(G31:J31)))</f>
        <v/>
      </c>
      <c r="L31" s="24">
        <f>IF(F31="","",IFERROR(VLOOKUP(F31,'Configurações'!$D$2:$E$11,2,FALSE),""))</f>
        <v/>
      </c>
      <c r="M31" s="25">
        <f>IF(OR(K31="",L31="",L31=0),"",K31/L31)</f>
        <v/>
      </c>
      <c r="N31" s="23">
        <f>IF(COUNTA(A31:C31,E31:J31,O31)=0,"",IF(AND(A31&lt;&gt;"",COUNTIF($A$2:$A$201,A31)&gt;1),"ID DUPLICADO",IF(OR(A31="",B31="",C31="",E31="",F31="",COUNT(G31:J31)&lt;4,O31=""),"INCOMPLETO",IF(L31="","SEM CAPACIDADE",IF(M31&gt;='Configurações'!$B$5,"ATENÇÃO","OK")))))</f>
        <v/>
      </c>
      <c r="O31" s="15" t="n"/>
      <c r="P31" s="23">
        <f>IF(A31="","",IF(AND(O31="Conferido",OR(N31="OK",N31="ATENÇÃO",N31="SEM CAPACIDADE")),"Sim","Não"))</f>
        <v/>
      </c>
      <c r="Q31" s="22" t="n"/>
      <c r="S31">
        <f>IF('Configurações'!G31="","",'Configurações'!G31)</f>
        <v/>
      </c>
      <c r="T31">
        <f>IF('Configurações'!D31="","",'Configurações'!D31)</f>
        <v/>
      </c>
    </row>
    <row r="32" ht="20" customHeight="1">
      <c r="A32" s="15" t="n"/>
      <c r="B32" s="16" t="n"/>
      <c r="C32" s="17" t="n"/>
      <c r="D32" s="18">
        <f>IF(C32="","",IF(C32&lt;'Configurações'!$B$8,"Manhã",IF(C32&lt;'Configurações'!$B$9,"Tarde","Noite")))</f>
        <v/>
      </c>
      <c r="E32" s="15" t="n"/>
      <c r="F32" s="15" t="n"/>
      <c r="G32" s="19" t="n"/>
      <c r="H32" s="19" t="n"/>
      <c r="I32" s="19" t="n"/>
      <c r="J32" s="19" t="n"/>
      <c r="K32" s="20">
        <f>IF(COUNTA(G32:J32)=0,"",IF(COUNT(G32:J32)&lt;4,"",SUM(G32:J32)))</f>
        <v/>
      </c>
      <c r="L32" s="20">
        <f>IF(F32="","",IFERROR(VLOOKUP(F32,'Configurações'!$D$2:$E$11,2,FALSE),""))</f>
        <v/>
      </c>
      <c r="M32" s="21">
        <f>IF(OR(K32="",L32="",L32=0),"",K32/L32)</f>
        <v/>
      </c>
      <c r="N32" s="18">
        <f>IF(COUNTA(A32:C32,E32:J32,O32)=0,"",IF(AND(A32&lt;&gt;"",COUNTIF($A$2:$A$201,A32)&gt;1),"ID DUPLICADO",IF(OR(A32="",B32="",C32="",E32="",F32="",COUNT(G32:J32)&lt;4,O32=""),"INCOMPLETO",IF(L32="","SEM CAPACIDADE",IF(M32&gt;='Configurações'!$B$5,"ATENÇÃO","OK")))))</f>
        <v/>
      </c>
      <c r="O32" s="15" t="n"/>
      <c r="P32" s="18">
        <f>IF(A32="","",IF(AND(O32="Conferido",OR(N32="OK",N32="ATENÇÃO",N32="SEM CAPACIDADE")),"Sim","Não"))</f>
        <v/>
      </c>
      <c r="Q32" s="22" t="n"/>
      <c r="S32">
        <f>IF('Configurações'!G32="","",'Configurações'!G32)</f>
        <v/>
      </c>
      <c r="T32">
        <f>IF('Configurações'!D32="","",'Configurações'!D32)</f>
        <v/>
      </c>
    </row>
    <row r="33" ht="20" customHeight="1">
      <c r="A33" s="15" t="n"/>
      <c r="B33" s="16" t="n"/>
      <c r="C33" s="17" t="n"/>
      <c r="D33" s="23">
        <f>IF(C33="","",IF(C33&lt;'Configurações'!$B$8,"Manhã",IF(C33&lt;'Configurações'!$B$9,"Tarde","Noite")))</f>
        <v/>
      </c>
      <c r="E33" s="15" t="n"/>
      <c r="F33" s="15" t="n"/>
      <c r="G33" s="19" t="n"/>
      <c r="H33" s="19" t="n"/>
      <c r="I33" s="19" t="n"/>
      <c r="J33" s="19" t="n"/>
      <c r="K33" s="24">
        <f>IF(COUNTA(G33:J33)=0,"",IF(COUNT(G33:J33)&lt;4,"",SUM(G33:J33)))</f>
        <v/>
      </c>
      <c r="L33" s="24">
        <f>IF(F33="","",IFERROR(VLOOKUP(F33,'Configurações'!$D$2:$E$11,2,FALSE),""))</f>
        <v/>
      </c>
      <c r="M33" s="25">
        <f>IF(OR(K33="",L33="",L33=0),"",K33/L33)</f>
        <v/>
      </c>
      <c r="N33" s="23">
        <f>IF(COUNTA(A33:C33,E33:J33,O33)=0,"",IF(AND(A33&lt;&gt;"",COUNTIF($A$2:$A$201,A33)&gt;1),"ID DUPLICADO",IF(OR(A33="",B33="",C33="",E33="",F33="",COUNT(G33:J33)&lt;4,O33=""),"INCOMPLETO",IF(L33="","SEM CAPACIDADE",IF(M33&gt;='Configurações'!$B$5,"ATENÇÃO","OK")))))</f>
        <v/>
      </c>
      <c r="O33" s="15" t="n"/>
      <c r="P33" s="23">
        <f>IF(A33="","",IF(AND(O33="Conferido",OR(N33="OK",N33="ATENÇÃO",N33="SEM CAPACIDADE")),"Sim","Não"))</f>
        <v/>
      </c>
      <c r="Q33" s="22" t="n"/>
      <c r="S33">
        <f>IF('Configurações'!G33="","",'Configurações'!G33)</f>
        <v/>
      </c>
      <c r="T33">
        <f>IF('Configurações'!D33="","",'Configurações'!D33)</f>
        <v/>
      </c>
    </row>
    <row r="34" ht="20" customHeight="1">
      <c r="A34" s="15" t="n"/>
      <c r="B34" s="16" t="n"/>
      <c r="C34" s="17" t="n"/>
      <c r="D34" s="18">
        <f>IF(C34="","",IF(C34&lt;'Configurações'!$B$8,"Manhã",IF(C34&lt;'Configurações'!$B$9,"Tarde","Noite")))</f>
        <v/>
      </c>
      <c r="E34" s="15" t="n"/>
      <c r="F34" s="15" t="n"/>
      <c r="G34" s="19" t="n"/>
      <c r="H34" s="19" t="n"/>
      <c r="I34" s="19" t="n"/>
      <c r="J34" s="19" t="n"/>
      <c r="K34" s="20">
        <f>IF(COUNTA(G34:J34)=0,"",IF(COUNT(G34:J34)&lt;4,"",SUM(G34:J34)))</f>
        <v/>
      </c>
      <c r="L34" s="20">
        <f>IF(F34="","",IFERROR(VLOOKUP(F34,'Configurações'!$D$2:$E$11,2,FALSE),""))</f>
        <v/>
      </c>
      <c r="M34" s="21">
        <f>IF(OR(K34="",L34="",L34=0),"",K34/L34)</f>
        <v/>
      </c>
      <c r="N34" s="18">
        <f>IF(COUNTA(A34:C34,E34:J34,O34)=0,"",IF(AND(A34&lt;&gt;"",COUNTIF($A$2:$A$201,A34)&gt;1),"ID DUPLICADO",IF(OR(A34="",B34="",C34="",E34="",F34="",COUNT(G34:J34)&lt;4,O34=""),"INCOMPLETO",IF(L34="","SEM CAPACIDADE",IF(M34&gt;='Configurações'!$B$5,"ATENÇÃO","OK")))))</f>
        <v/>
      </c>
      <c r="O34" s="15" t="n"/>
      <c r="P34" s="18">
        <f>IF(A34="","",IF(AND(O34="Conferido",OR(N34="OK",N34="ATENÇÃO",N34="SEM CAPACIDADE")),"Sim","Não"))</f>
        <v/>
      </c>
      <c r="Q34" s="22" t="n"/>
      <c r="S34">
        <f>IF('Configurações'!G34="","",'Configurações'!G34)</f>
        <v/>
      </c>
      <c r="T34">
        <f>IF('Configurações'!D34="","",'Configurações'!D34)</f>
        <v/>
      </c>
    </row>
    <row r="35" ht="20" customHeight="1">
      <c r="A35" s="15" t="n"/>
      <c r="B35" s="16" t="n"/>
      <c r="C35" s="17" t="n"/>
      <c r="D35" s="23">
        <f>IF(C35="","",IF(C35&lt;'Configurações'!$B$8,"Manhã",IF(C35&lt;'Configurações'!$B$9,"Tarde","Noite")))</f>
        <v/>
      </c>
      <c r="E35" s="15" t="n"/>
      <c r="F35" s="15" t="n"/>
      <c r="G35" s="19" t="n"/>
      <c r="H35" s="19" t="n"/>
      <c r="I35" s="19" t="n"/>
      <c r="J35" s="19" t="n"/>
      <c r="K35" s="24">
        <f>IF(COUNTA(G35:J35)=0,"",IF(COUNT(G35:J35)&lt;4,"",SUM(G35:J35)))</f>
        <v/>
      </c>
      <c r="L35" s="24">
        <f>IF(F35="","",IFERROR(VLOOKUP(F35,'Configurações'!$D$2:$E$11,2,FALSE),""))</f>
        <v/>
      </c>
      <c r="M35" s="25">
        <f>IF(OR(K35="",L35="",L35=0),"",K35/L35)</f>
        <v/>
      </c>
      <c r="N35" s="23">
        <f>IF(COUNTA(A35:C35,E35:J35,O35)=0,"",IF(AND(A35&lt;&gt;"",COUNTIF($A$2:$A$201,A35)&gt;1),"ID DUPLICADO",IF(OR(A35="",B35="",C35="",E35="",F35="",COUNT(G35:J35)&lt;4,O35=""),"INCOMPLETO",IF(L35="","SEM CAPACIDADE",IF(M35&gt;='Configurações'!$B$5,"ATENÇÃO","OK")))))</f>
        <v/>
      </c>
      <c r="O35" s="15" t="n"/>
      <c r="P35" s="23">
        <f>IF(A35="","",IF(AND(O35="Conferido",OR(N35="OK",N35="ATENÇÃO",N35="SEM CAPACIDADE")),"Sim","Não"))</f>
        <v/>
      </c>
      <c r="Q35" s="22" t="n"/>
      <c r="S35">
        <f>IF('Configurações'!G35="","",'Configurações'!G35)</f>
        <v/>
      </c>
      <c r="T35">
        <f>IF('Configurações'!D35="","",'Configurações'!D35)</f>
        <v/>
      </c>
    </row>
    <row r="36" ht="20" customHeight="1">
      <c r="A36" s="15" t="n"/>
      <c r="B36" s="16" t="n"/>
      <c r="C36" s="17" t="n"/>
      <c r="D36" s="18">
        <f>IF(C36="","",IF(C36&lt;'Configurações'!$B$8,"Manhã",IF(C36&lt;'Configurações'!$B$9,"Tarde","Noite")))</f>
        <v/>
      </c>
      <c r="E36" s="15" t="n"/>
      <c r="F36" s="15" t="n"/>
      <c r="G36" s="19" t="n"/>
      <c r="H36" s="19" t="n"/>
      <c r="I36" s="19" t="n"/>
      <c r="J36" s="19" t="n"/>
      <c r="K36" s="20">
        <f>IF(COUNTA(G36:J36)=0,"",IF(COUNT(G36:J36)&lt;4,"",SUM(G36:J36)))</f>
        <v/>
      </c>
      <c r="L36" s="20">
        <f>IF(F36="","",IFERROR(VLOOKUP(F36,'Configurações'!$D$2:$E$11,2,FALSE),""))</f>
        <v/>
      </c>
      <c r="M36" s="21">
        <f>IF(OR(K36="",L36="",L36=0),"",K36/L36)</f>
        <v/>
      </c>
      <c r="N36" s="18">
        <f>IF(COUNTA(A36:C36,E36:J36,O36)=0,"",IF(AND(A36&lt;&gt;"",COUNTIF($A$2:$A$201,A36)&gt;1),"ID DUPLICADO",IF(OR(A36="",B36="",C36="",E36="",F36="",COUNT(G36:J36)&lt;4,O36=""),"INCOMPLETO",IF(L36="","SEM CAPACIDADE",IF(M36&gt;='Configurações'!$B$5,"ATENÇÃO","OK")))))</f>
        <v/>
      </c>
      <c r="O36" s="15" t="n"/>
      <c r="P36" s="18">
        <f>IF(A36="","",IF(AND(O36="Conferido",OR(N36="OK",N36="ATENÇÃO",N36="SEM CAPACIDADE")),"Sim","Não"))</f>
        <v/>
      </c>
      <c r="Q36" s="22" t="n"/>
      <c r="S36">
        <f>IF('Configurações'!G36="","",'Configurações'!G36)</f>
        <v/>
      </c>
      <c r="T36">
        <f>IF('Configurações'!D36="","",'Configurações'!D36)</f>
        <v/>
      </c>
    </row>
    <row r="37" ht="20" customHeight="1">
      <c r="A37" s="15" t="n"/>
      <c r="B37" s="16" t="n"/>
      <c r="C37" s="17" t="n"/>
      <c r="D37" s="23">
        <f>IF(C37="","",IF(C37&lt;'Configurações'!$B$8,"Manhã",IF(C37&lt;'Configurações'!$B$9,"Tarde","Noite")))</f>
        <v/>
      </c>
      <c r="E37" s="15" t="n"/>
      <c r="F37" s="15" t="n"/>
      <c r="G37" s="19" t="n"/>
      <c r="H37" s="19" t="n"/>
      <c r="I37" s="19" t="n"/>
      <c r="J37" s="19" t="n"/>
      <c r="K37" s="24">
        <f>IF(COUNTA(G37:J37)=0,"",IF(COUNT(G37:J37)&lt;4,"",SUM(G37:J37)))</f>
        <v/>
      </c>
      <c r="L37" s="24">
        <f>IF(F37="","",IFERROR(VLOOKUP(F37,'Configurações'!$D$2:$E$11,2,FALSE),""))</f>
        <v/>
      </c>
      <c r="M37" s="25">
        <f>IF(OR(K37="",L37="",L37=0),"",K37/L37)</f>
        <v/>
      </c>
      <c r="N37" s="23">
        <f>IF(COUNTA(A37:C37,E37:J37,O37)=0,"",IF(AND(A37&lt;&gt;"",COUNTIF($A$2:$A$201,A37)&gt;1),"ID DUPLICADO",IF(OR(A37="",B37="",C37="",E37="",F37="",COUNT(G37:J37)&lt;4,O37=""),"INCOMPLETO",IF(L37="","SEM CAPACIDADE",IF(M37&gt;='Configurações'!$B$5,"ATENÇÃO","OK")))))</f>
        <v/>
      </c>
      <c r="O37" s="15" t="n"/>
      <c r="P37" s="23">
        <f>IF(A37="","",IF(AND(O37="Conferido",OR(N37="OK",N37="ATENÇÃO",N37="SEM CAPACIDADE")),"Sim","Não"))</f>
        <v/>
      </c>
      <c r="Q37" s="22" t="n"/>
      <c r="S37">
        <f>IF('Configurações'!G37="","",'Configurações'!G37)</f>
        <v/>
      </c>
      <c r="T37">
        <f>IF('Configurações'!D37="","",'Configurações'!D37)</f>
        <v/>
      </c>
    </row>
    <row r="38" ht="20" customHeight="1">
      <c r="A38" s="15" t="n"/>
      <c r="B38" s="16" t="n"/>
      <c r="C38" s="17" t="n"/>
      <c r="D38" s="18">
        <f>IF(C38="","",IF(C38&lt;'Configurações'!$B$8,"Manhã",IF(C38&lt;'Configurações'!$B$9,"Tarde","Noite")))</f>
        <v/>
      </c>
      <c r="E38" s="15" t="n"/>
      <c r="F38" s="15" t="n"/>
      <c r="G38" s="19" t="n"/>
      <c r="H38" s="19" t="n"/>
      <c r="I38" s="19" t="n"/>
      <c r="J38" s="19" t="n"/>
      <c r="K38" s="20">
        <f>IF(COUNTA(G38:J38)=0,"",IF(COUNT(G38:J38)&lt;4,"",SUM(G38:J38)))</f>
        <v/>
      </c>
      <c r="L38" s="20">
        <f>IF(F38="","",IFERROR(VLOOKUP(F38,'Configurações'!$D$2:$E$11,2,FALSE),""))</f>
        <v/>
      </c>
      <c r="M38" s="21">
        <f>IF(OR(K38="",L38="",L38=0),"",K38/L38)</f>
        <v/>
      </c>
      <c r="N38" s="18">
        <f>IF(COUNTA(A38:C38,E38:J38,O38)=0,"",IF(AND(A38&lt;&gt;"",COUNTIF($A$2:$A$201,A38)&gt;1),"ID DUPLICADO",IF(OR(A38="",B38="",C38="",E38="",F38="",COUNT(G38:J38)&lt;4,O38=""),"INCOMPLETO",IF(L38="","SEM CAPACIDADE",IF(M38&gt;='Configurações'!$B$5,"ATENÇÃO","OK")))))</f>
        <v/>
      </c>
      <c r="O38" s="15" t="n"/>
      <c r="P38" s="18">
        <f>IF(A38="","",IF(AND(O38="Conferido",OR(N38="OK",N38="ATENÇÃO",N38="SEM CAPACIDADE")),"Sim","Não"))</f>
        <v/>
      </c>
      <c r="Q38" s="22" t="n"/>
      <c r="S38">
        <f>IF('Configurações'!G38="","",'Configurações'!G38)</f>
        <v/>
      </c>
      <c r="T38">
        <f>IF('Configurações'!D38="","",'Configurações'!D38)</f>
        <v/>
      </c>
    </row>
    <row r="39" ht="20" customHeight="1">
      <c r="A39" s="15" t="n"/>
      <c r="B39" s="16" t="n"/>
      <c r="C39" s="17" t="n"/>
      <c r="D39" s="23">
        <f>IF(C39="","",IF(C39&lt;'Configurações'!$B$8,"Manhã",IF(C39&lt;'Configurações'!$B$9,"Tarde","Noite")))</f>
        <v/>
      </c>
      <c r="E39" s="15" t="n"/>
      <c r="F39" s="15" t="n"/>
      <c r="G39" s="19" t="n"/>
      <c r="H39" s="19" t="n"/>
      <c r="I39" s="19" t="n"/>
      <c r="J39" s="19" t="n"/>
      <c r="K39" s="24">
        <f>IF(COUNTA(G39:J39)=0,"",IF(COUNT(G39:J39)&lt;4,"",SUM(G39:J39)))</f>
        <v/>
      </c>
      <c r="L39" s="24">
        <f>IF(F39="","",IFERROR(VLOOKUP(F39,'Configurações'!$D$2:$E$11,2,FALSE),""))</f>
        <v/>
      </c>
      <c r="M39" s="25">
        <f>IF(OR(K39="",L39="",L39=0),"",K39/L39)</f>
        <v/>
      </c>
      <c r="N39" s="23">
        <f>IF(COUNTA(A39:C39,E39:J39,O39)=0,"",IF(AND(A39&lt;&gt;"",COUNTIF($A$2:$A$201,A39)&gt;1),"ID DUPLICADO",IF(OR(A39="",B39="",C39="",E39="",F39="",COUNT(G39:J39)&lt;4,O39=""),"INCOMPLETO",IF(L39="","SEM CAPACIDADE",IF(M39&gt;='Configurações'!$B$5,"ATENÇÃO","OK")))))</f>
        <v/>
      </c>
      <c r="O39" s="15" t="n"/>
      <c r="P39" s="23">
        <f>IF(A39="","",IF(AND(O39="Conferido",OR(N39="OK",N39="ATENÇÃO",N39="SEM CAPACIDADE")),"Sim","Não"))</f>
        <v/>
      </c>
      <c r="Q39" s="22" t="n"/>
      <c r="S39">
        <f>IF('Configurações'!G39="","",'Configurações'!G39)</f>
        <v/>
      </c>
      <c r="T39">
        <f>IF('Configurações'!D39="","",'Configurações'!D39)</f>
        <v/>
      </c>
    </row>
    <row r="40" ht="20" customHeight="1">
      <c r="A40" s="15" t="n"/>
      <c r="B40" s="16" t="n"/>
      <c r="C40" s="17" t="n"/>
      <c r="D40" s="18">
        <f>IF(C40="","",IF(C40&lt;'Configurações'!$B$8,"Manhã",IF(C40&lt;'Configurações'!$B$9,"Tarde","Noite")))</f>
        <v/>
      </c>
      <c r="E40" s="15" t="n"/>
      <c r="F40" s="15" t="n"/>
      <c r="G40" s="19" t="n"/>
      <c r="H40" s="19" t="n"/>
      <c r="I40" s="19" t="n"/>
      <c r="J40" s="19" t="n"/>
      <c r="K40" s="20">
        <f>IF(COUNTA(G40:J40)=0,"",IF(COUNT(G40:J40)&lt;4,"",SUM(G40:J40)))</f>
        <v/>
      </c>
      <c r="L40" s="20">
        <f>IF(F40="","",IFERROR(VLOOKUP(F40,'Configurações'!$D$2:$E$11,2,FALSE),""))</f>
        <v/>
      </c>
      <c r="M40" s="21">
        <f>IF(OR(K40="",L40="",L40=0),"",K40/L40)</f>
        <v/>
      </c>
      <c r="N40" s="18">
        <f>IF(COUNTA(A40:C40,E40:J40,O40)=0,"",IF(AND(A40&lt;&gt;"",COUNTIF($A$2:$A$201,A40)&gt;1),"ID DUPLICADO",IF(OR(A40="",B40="",C40="",E40="",F40="",COUNT(G40:J40)&lt;4,O40=""),"INCOMPLETO",IF(L40="","SEM CAPACIDADE",IF(M40&gt;='Configurações'!$B$5,"ATENÇÃO","OK")))))</f>
        <v/>
      </c>
      <c r="O40" s="15" t="n"/>
      <c r="P40" s="18">
        <f>IF(A40="","",IF(AND(O40="Conferido",OR(N40="OK",N40="ATENÇÃO",N40="SEM CAPACIDADE")),"Sim","Não"))</f>
        <v/>
      </c>
      <c r="Q40" s="22" t="n"/>
      <c r="S40">
        <f>IF('Configurações'!G40="","",'Configurações'!G40)</f>
        <v/>
      </c>
      <c r="T40">
        <f>IF('Configurações'!D40="","",'Configurações'!D40)</f>
        <v/>
      </c>
    </row>
    <row r="41" ht="20" customHeight="1">
      <c r="A41" s="15" t="n"/>
      <c r="B41" s="16" t="n"/>
      <c r="C41" s="17" t="n"/>
      <c r="D41" s="23">
        <f>IF(C41="","",IF(C41&lt;'Configurações'!$B$8,"Manhã",IF(C41&lt;'Configurações'!$B$9,"Tarde","Noite")))</f>
        <v/>
      </c>
      <c r="E41" s="15" t="n"/>
      <c r="F41" s="15" t="n"/>
      <c r="G41" s="19" t="n"/>
      <c r="H41" s="19" t="n"/>
      <c r="I41" s="19" t="n"/>
      <c r="J41" s="19" t="n"/>
      <c r="K41" s="24">
        <f>IF(COUNTA(G41:J41)=0,"",IF(COUNT(G41:J41)&lt;4,"",SUM(G41:J41)))</f>
        <v/>
      </c>
      <c r="L41" s="24">
        <f>IF(F41="","",IFERROR(VLOOKUP(F41,'Configurações'!$D$2:$E$11,2,FALSE),""))</f>
        <v/>
      </c>
      <c r="M41" s="25">
        <f>IF(OR(K41="",L41="",L41=0),"",K41/L41)</f>
        <v/>
      </c>
      <c r="N41" s="23">
        <f>IF(COUNTA(A41:C41,E41:J41,O41)=0,"",IF(AND(A41&lt;&gt;"",COUNTIF($A$2:$A$201,A41)&gt;1),"ID DUPLICADO",IF(OR(A41="",B41="",C41="",E41="",F41="",COUNT(G41:J41)&lt;4,O41=""),"INCOMPLETO",IF(L41="","SEM CAPACIDADE",IF(M41&gt;='Configurações'!$B$5,"ATENÇÃO","OK")))))</f>
        <v/>
      </c>
      <c r="O41" s="15" t="n"/>
      <c r="P41" s="23">
        <f>IF(A41="","",IF(AND(O41="Conferido",OR(N41="OK",N41="ATENÇÃO",N41="SEM CAPACIDADE")),"Sim","Não"))</f>
        <v/>
      </c>
      <c r="Q41" s="22" t="n"/>
      <c r="S41">
        <f>IF('Configurações'!G41="","",'Configurações'!G41)</f>
        <v/>
      </c>
      <c r="T41">
        <f>IF('Configurações'!D41="","",'Configurações'!D41)</f>
        <v/>
      </c>
    </row>
    <row r="42" ht="20" customHeight="1">
      <c r="A42" s="15" t="n"/>
      <c r="B42" s="16" t="n"/>
      <c r="C42" s="17" t="n"/>
      <c r="D42" s="18">
        <f>IF(C42="","",IF(C42&lt;'Configurações'!$B$8,"Manhã",IF(C42&lt;'Configurações'!$B$9,"Tarde","Noite")))</f>
        <v/>
      </c>
      <c r="E42" s="15" t="n"/>
      <c r="F42" s="15" t="n"/>
      <c r="G42" s="19" t="n"/>
      <c r="H42" s="19" t="n"/>
      <c r="I42" s="19" t="n"/>
      <c r="J42" s="19" t="n"/>
      <c r="K42" s="20">
        <f>IF(COUNTA(G42:J42)=0,"",IF(COUNT(G42:J42)&lt;4,"",SUM(G42:J42)))</f>
        <v/>
      </c>
      <c r="L42" s="20">
        <f>IF(F42="","",IFERROR(VLOOKUP(F42,'Configurações'!$D$2:$E$11,2,FALSE),""))</f>
        <v/>
      </c>
      <c r="M42" s="21">
        <f>IF(OR(K42="",L42="",L42=0),"",K42/L42)</f>
        <v/>
      </c>
      <c r="N42" s="18">
        <f>IF(COUNTA(A42:C42,E42:J42,O42)=0,"",IF(AND(A42&lt;&gt;"",COUNTIF($A$2:$A$201,A42)&gt;1),"ID DUPLICADO",IF(OR(A42="",B42="",C42="",E42="",F42="",COUNT(G42:J42)&lt;4,O42=""),"INCOMPLETO",IF(L42="","SEM CAPACIDADE",IF(M42&gt;='Configurações'!$B$5,"ATENÇÃO","OK")))))</f>
        <v/>
      </c>
      <c r="O42" s="15" t="n"/>
      <c r="P42" s="18">
        <f>IF(A42="","",IF(AND(O42="Conferido",OR(N42="OK",N42="ATENÇÃO",N42="SEM CAPACIDADE")),"Sim","Não"))</f>
        <v/>
      </c>
      <c r="Q42" s="22" t="n"/>
      <c r="S42">
        <f>IF('Configurações'!G42="","",'Configurações'!G42)</f>
        <v/>
      </c>
      <c r="T42">
        <f>IF('Configurações'!D42="","",'Configurações'!D42)</f>
        <v/>
      </c>
    </row>
    <row r="43" ht="20" customHeight="1">
      <c r="A43" s="15" t="n"/>
      <c r="B43" s="16" t="n"/>
      <c r="C43" s="17" t="n"/>
      <c r="D43" s="23">
        <f>IF(C43="","",IF(C43&lt;'Configurações'!$B$8,"Manhã",IF(C43&lt;'Configurações'!$B$9,"Tarde","Noite")))</f>
        <v/>
      </c>
      <c r="E43" s="15" t="n"/>
      <c r="F43" s="15" t="n"/>
      <c r="G43" s="19" t="n"/>
      <c r="H43" s="19" t="n"/>
      <c r="I43" s="19" t="n"/>
      <c r="J43" s="19" t="n"/>
      <c r="K43" s="24">
        <f>IF(COUNTA(G43:J43)=0,"",IF(COUNT(G43:J43)&lt;4,"",SUM(G43:J43)))</f>
        <v/>
      </c>
      <c r="L43" s="24">
        <f>IF(F43="","",IFERROR(VLOOKUP(F43,'Configurações'!$D$2:$E$11,2,FALSE),""))</f>
        <v/>
      </c>
      <c r="M43" s="25">
        <f>IF(OR(K43="",L43="",L43=0),"",K43/L43)</f>
        <v/>
      </c>
      <c r="N43" s="23">
        <f>IF(COUNTA(A43:C43,E43:J43,O43)=0,"",IF(AND(A43&lt;&gt;"",COUNTIF($A$2:$A$201,A43)&gt;1),"ID DUPLICADO",IF(OR(A43="",B43="",C43="",E43="",F43="",COUNT(G43:J43)&lt;4,O43=""),"INCOMPLETO",IF(L43="","SEM CAPACIDADE",IF(M43&gt;='Configurações'!$B$5,"ATENÇÃO","OK")))))</f>
        <v/>
      </c>
      <c r="O43" s="15" t="n"/>
      <c r="P43" s="23">
        <f>IF(A43="","",IF(AND(O43="Conferido",OR(N43="OK",N43="ATENÇÃO",N43="SEM CAPACIDADE")),"Sim","Não"))</f>
        <v/>
      </c>
      <c r="Q43" s="22" t="n"/>
      <c r="S43">
        <f>IF('Configurações'!G43="","",'Configurações'!G43)</f>
        <v/>
      </c>
      <c r="T43">
        <f>IF('Configurações'!D43="","",'Configurações'!D43)</f>
        <v/>
      </c>
    </row>
    <row r="44" ht="20" customHeight="1">
      <c r="A44" s="15" t="n"/>
      <c r="B44" s="16" t="n"/>
      <c r="C44" s="17" t="n"/>
      <c r="D44" s="18">
        <f>IF(C44="","",IF(C44&lt;'Configurações'!$B$8,"Manhã",IF(C44&lt;'Configurações'!$B$9,"Tarde","Noite")))</f>
        <v/>
      </c>
      <c r="E44" s="15" t="n"/>
      <c r="F44" s="15" t="n"/>
      <c r="G44" s="19" t="n"/>
      <c r="H44" s="19" t="n"/>
      <c r="I44" s="19" t="n"/>
      <c r="J44" s="19" t="n"/>
      <c r="K44" s="20">
        <f>IF(COUNTA(G44:J44)=0,"",IF(COUNT(G44:J44)&lt;4,"",SUM(G44:J44)))</f>
        <v/>
      </c>
      <c r="L44" s="20">
        <f>IF(F44="","",IFERROR(VLOOKUP(F44,'Configurações'!$D$2:$E$11,2,FALSE),""))</f>
        <v/>
      </c>
      <c r="M44" s="21">
        <f>IF(OR(K44="",L44="",L44=0),"",K44/L44)</f>
        <v/>
      </c>
      <c r="N44" s="18">
        <f>IF(COUNTA(A44:C44,E44:J44,O44)=0,"",IF(AND(A44&lt;&gt;"",COUNTIF($A$2:$A$201,A44)&gt;1),"ID DUPLICADO",IF(OR(A44="",B44="",C44="",E44="",F44="",COUNT(G44:J44)&lt;4,O44=""),"INCOMPLETO",IF(L44="","SEM CAPACIDADE",IF(M44&gt;='Configurações'!$B$5,"ATENÇÃO","OK")))))</f>
        <v/>
      </c>
      <c r="O44" s="15" t="n"/>
      <c r="P44" s="18">
        <f>IF(A44="","",IF(AND(O44="Conferido",OR(N44="OK",N44="ATENÇÃO",N44="SEM CAPACIDADE")),"Sim","Não"))</f>
        <v/>
      </c>
      <c r="Q44" s="22" t="n"/>
      <c r="S44">
        <f>IF('Configurações'!G44="","",'Configurações'!G44)</f>
        <v/>
      </c>
      <c r="T44">
        <f>IF('Configurações'!D44="","",'Configurações'!D44)</f>
        <v/>
      </c>
    </row>
    <row r="45" ht="20" customHeight="1">
      <c r="A45" s="15" t="n"/>
      <c r="B45" s="16" t="n"/>
      <c r="C45" s="17" t="n"/>
      <c r="D45" s="23">
        <f>IF(C45="","",IF(C45&lt;'Configurações'!$B$8,"Manhã",IF(C45&lt;'Configurações'!$B$9,"Tarde","Noite")))</f>
        <v/>
      </c>
      <c r="E45" s="15" t="n"/>
      <c r="F45" s="15" t="n"/>
      <c r="G45" s="19" t="n"/>
      <c r="H45" s="19" t="n"/>
      <c r="I45" s="19" t="n"/>
      <c r="J45" s="19" t="n"/>
      <c r="K45" s="24">
        <f>IF(COUNTA(G45:J45)=0,"",IF(COUNT(G45:J45)&lt;4,"",SUM(G45:J45)))</f>
        <v/>
      </c>
      <c r="L45" s="24">
        <f>IF(F45="","",IFERROR(VLOOKUP(F45,'Configurações'!$D$2:$E$11,2,FALSE),""))</f>
        <v/>
      </c>
      <c r="M45" s="25">
        <f>IF(OR(K45="",L45="",L45=0),"",K45/L45)</f>
        <v/>
      </c>
      <c r="N45" s="23">
        <f>IF(COUNTA(A45:C45,E45:J45,O45)=0,"",IF(AND(A45&lt;&gt;"",COUNTIF($A$2:$A$201,A45)&gt;1),"ID DUPLICADO",IF(OR(A45="",B45="",C45="",E45="",F45="",COUNT(G45:J45)&lt;4,O45=""),"INCOMPLETO",IF(L45="","SEM CAPACIDADE",IF(M45&gt;='Configurações'!$B$5,"ATENÇÃO","OK")))))</f>
        <v/>
      </c>
      <c r="O45" s="15" t="n"/>
      <c r="P45" s="23">
        <f>IF(A45="","",IF(AND(O45="Conferido",OR(N45="OK",N45="ATENÇÃO",N45="SEM CAPACIDADE")),"Sim","Não"))</f>
        <v/>
      </c>
      <c r="Q45" s="22" t="n"/>
      <c r="S45">
        <f>IF('Configurações'!G45="","",'Configurações'!G45)</f>
        <v/>
      </c>
      <c r="T45">
        <f>IF('Configurações'!D45="","",'Configurações'!D45)</f>
        <v/>
      </c>
    </row>
    <row r="46" ht="20" customHeight="1">
      <c r="A46" s="15" t="n"/>
      <c r="B46" s="16" t="n"/>
      <c r="C46" s="17" t="n"/>
      <c r="D46" s="18">
        <f>IF(C46="","",IF(C46&lt;'Configurações'!$B$8,"Manhã",IF(C46&lt;'Configurações'!$B$9,"Tarde","Noite")))</f>
        <v/>
      </c>
      <c r="E46" s="15" t="n"/>
      <c r="F46" s="15" t="n"/>
      <c r="G46" s="19" t="n"/>
      <c r="H46" s="19" t="n"/>
      <c r="I46" s="19" t="n"/>
      <c r="J46" s="19" t="n"/>
      <c r="K46" s="20">
        <f>IF(COUNTA(G46:J46)=0,"",IF(COUNT(G46:J46)&lt;4,"",SUM(G46:J46)))</f>
        <v/>
      </c>
      <c r="L46" s="20">
        <f>IF(F46="","",IFERROR(VLOOKUP(F46,'Configurações'!$D$2:$E$11,2,FALSE),""))</f>
        <v/>
      </c>
      <c r="M46" s="21">
        <f>IF(OR(K46="",L46="",L46=0),"",K46/L46)</f>
        <v/>
      </c>
      <c r="N46" s="18">
        <f>IF(COUNTA(A46:C46,E46:J46,O46)=0,"",IF(AND(A46&lt;&gt;"",COUNTIF($A$2:$A$201,A46)&gt;1),"ID DUPLICADO",IF(OR(A46="",B46="",C46="",E46="",F46="",COUNT(G46:J46)&lt;4,O46=""),"INCOMPLETO",IF(L46="","SEM CAPACIDADE",IF(M46&gt;='Configurações'!$B$5,"ATENÇÃO","OK")))))</f>
        <v/>
      </c>
      <c r="O46" s="15" t="n"/>
      <c r="P46" s="18">
        <f>IF(A46="","",IF(AND(O46="Conferido",OR(N46="OK",N46="ATENÇÃO",N46="SEM CAPACIDADE")),"Sim","Não"))</f>
        <v/>
      </c>
      <c r="Q46" s="22" t="n"/>
      <c r="S46">
        <f>IF('Configurações'!G46="","",'Configurações'!G46)</f>
        <v/>
      </c>
      <c r="T46">
        <f>IF('Configurações'!D46="","",'Configurações'!D46)</f>
        <v/>
      </c>
    </row>
    <row r="47" ht="20" customHeight="1">
      <c r="A47" s="15" t="n"/>
      <c r="B47" s="16" t="n"/>
      <c r="C47" s="17" t="n"/>
      <c r="D47" s="23">
        <f>IF(C47="","",IF(C47&lt;'Configurações'!$B$8,"Manhã",IF(C47&lt;'Configurações'!$B$9,"Tarde","Noite")))</f>
        <v/>
      </c>
      <c r="E47" s="15" t="n"/>
      <c r="F47" s="15" t="n"/>
      <c r="G47" s="19" t="n"/>
      <c r="H47" s="19" t="n"/>
      <c r="I47" s="19" t="n"/>
      <c r="J47" s="19" t="n"/>
      <c r="K47" s="24">
        <f>IF(COUNTA(G47:J47)=0,"",IF(COUNT(G47:J47)&lt;4,"",SUM(G47:J47)))</f>
        <v/>
      </c>
      <c r="L47" s="24">
        <f>IF(F47="","",IFERROR(VLOOKUP(F47,'Configurações'!$D$2:$E$11,2,FALSE),""))</f>
        <v/>
      </c>
      <c r="M47" s="25">
        <f>IF(OR(K47="",L47="",L47=0),"",K47/L47)</f>
        <v/>
      </c>
      <c r="N47" s="23">
        <f>IF(COUNTA(A47:C47,E47:J47,O47)=0,"",IF(AND(A47&lt;&gt;"",COUNTIF($A$2:$A$201,A47)&gt;1),"ID DUPLICADO",IF(OR(A47="",B47="",C47="",E47="",F47="",COUNT(G47:J47)&lt;4,O47=""),"INCOMPLETO",IF(L47="","SEM CAPACIDADE",IF(M47&gt;='Configurações'!$B$5,"ATENÇÃO","OK")))))</f>
        <v/>
      </c>
      <c r="O47" s="15" t="n"/>
      <c r="P47" s="23">
        <f>IF(A47="","",IF(AND(O47="Conferido",OR(N47="OK",N47="ATENÇÃO",N47="SEM CAPACIDADE")),"Sim","Não"))</f>
        <v/>
      </c>
      <c r="Q47" s="22" t="n"/>
      <c r="S47">
        <f>IF('Configurações'!G47="","",'Configurações'!G47)</f>
        <v/>
      </c>
      <c r="T47">
        <f>IF('Configurações'!D47="","",'Configurações'!D47)</f>
        <v/>
      </c>
    </row>
    <row r="48" ht="20" customHeight="1">
      <c r="A48" s="15" t="n"/>
      <c r="B48" s="16" t="n"/>
      <c r="C48" s="17" t="n"/>
      <c r="D48" s="18">
        <f>IF(C48="","",IF(C48&lt;'Configurações'!$B$8,"Manhã",IF(C48&lt;'Configurações'!$B$9,"Tarde","Noite")))</f>
        <v/>
      </c>
      <c r="E48" s="15" t="n"/>
      <c r="F48" s="15" t="n"/>
      <c r="G48" s="19" t="n"/>
      <c r="H48" s="19" t="n"/>
      <c r="I48" s="19" t="n"/>
      <c r="J48" s="19" t="n"/>
      <c r="K48" s="20">
        <f>IF(COUNTA(G48:J48)=0,"",IF(COUNT(G48:J48)&lt;4,"",SUM(G48:J48)))</f>
        <v/>
      </c>
      <c r="L48" s="20">
        <f>IF(F48="","",IFERROR(VLOOKUP(F48,'Configurações'!$D$2:$E$11,2,FALSE),""))</f>
        <v/>
      </c>
      <c r="M48" s="21">
        <f>IF(OR(K48="",L48="",L48=0),"",K48/L48)</f>
        <v/>
      </c>
      <c r="N48" s="18">
        <f>IF(COUNTA(A48:C48,E48:J48,O48)=0,"",IF(AND(A48&lt;&gt;"",COUNTIF($A$2:$A$201,A48)&gt;1),"ID DUPLICADO",IF(OR(A48="",B48="",C48="",E48="",F48="",COUNT(G48:J48)&lt;4,O48=""),"INCOMPLETO",IF(L48="","SEM CAPACIDADE",IF(M48&gt;='Configurações'!$B$5,"ATENÇÃO","OK")))))</f>
        <v/>
      </c>
      <c r="O48" s="15" t="n"/>
      <c r="P48" s="18">
        <f>IF(A48="","",IF(AND(O48="Conferido",OR(N48="OK",N48="ATENÇÃO",N48="SEM CAPACIDADE")),"Sim","Não"))</f>
        <v/>
      </c>
      <c r="Q48" s="22" t="n"/>
      <c r="S48">
        <f>IF('Configurações'!G48="","",'Configurações'!G48)</f>
        <v/>
      </c>
      <c r="T48">
        <f>IF('Configurações'!D48="","",'Configurações'!D48)</f>
        <v/>
      </c>
    </row>
    <row r="49" ht="20" customHeight="1">
      <c r="A49" s="15" t="n"/>
      <c r="B49" s="16" t="n"/>
      <c r="C49" s="17" t="n"/>
      <c r="D49" s="23">
        <f>IF(C49="","",IF(C49&lt;'Configurações'!$B$8,"Manhã",IF(C49&lt;'Configurações'!$B$9,"Tarde","Noite")))</f>
        <v/>
      </c>
      <c r="E49" s="15" t="n"/>
      <c r="F49" s="15" t="n"/>
      <c r="G49" s="19" t="n"/>
      <c r="H49" s="19" t="n"/>
      <c r="I49" s="19" t="n"/>
      <c r="J49" s="19" t="n"/>
      <c r="K49" s="24">
        <f>IF(COUNTA(G49:J49)=0,"",IF(COUNT(G49:J49)&lt;4,"",SUM(G49:J49)))</f>
        <v/>
      </c>
      <c r="L49" s="24">
        <f>IF(F49="","",IFERROR(VLOOKUP(F49,'Configurações'!$D$2:$E$11,2,FALSE),""))</f>
        <v/>
      </c>
      <c r="M49" s="25">
        <f>IF(OR(K49="",L49="",L49=0),"",K49/L49)</f>
        <v/>
      </c>
      <c r="N49" s="23">
        <f>IF(COUNTA(A49:C49,E49:J49,O49)=0,"",IF(AND(A49&lt;&gt;"",COUNTIF($A$2:$A$201,A49)&gt;1),"ID DUPLICADO",IF(OR(A49="",B49="",C49="",E49="",F49="",COUNT(G49:J49)&lt;4,O49=""),"INCOMPLETO",IF(L49="","SEM CAPACIDADE",IF(M49&gt;='Configurações'!$B$5,"ATENÇÃO","OK")))))</f>
        <v/>
      </c>
      <c r="O49" s="15" t="n"/>
      <c r="P49" s="23">
        <f>IF(A49="","",IF(AND(O49="Conferido",OR(N49="OK",N49="ATENÇÃO",N49="SEM CAPACIDADE")),"Sim","Não"))</f>
        <v/>
      </c>
      <c r="Q49" s="22" t="n"/>
      <c r="S49">
        <f>IF('Configurações'!G49="","",'Configurações'!G49)</f>
        <v/>
      </c>
      <c r="T49">
        <f>IF('Configurações'!D49="","",'Configurações'!D49)</f>
        <v/>
      </c>
    </row>
    <row r="50" ht="20" customHeight="1">
      <c r="A50" s="15" t="n"/>
      <c r="B50" s="16" t="n"/>
      <c r="C50" s="17" t="n"/>
      <c r="D50" s="18">
        <f>IF(C50="","",IF(C50&lt;'Configurações'!$B$8,"Manhã",IF(C50&lt;'Configurações'!$B$9,"Tarde","Noite")))</f>
        <v/>
      </c>
      <c r="E50" s="15" t="n"/>
      <c r="F50" s="15" t="n"/>
      <c r="G50" s="19" t="n"/>
      <c r="H50" s="19" t="n"/>
      <c r="I50" s="19" t="n"/>
      <c r="J50" s="19" t="n"/>
      <c r="K50" s="20">
        <f>IF(COUNTA(G50:J50)=0,"",IF(COUNT(G50:J50)&lt;4,"",SUM(G50:J50)))</f>
        <v/>
      </c>
      <c r="L50" s="20">
        <f>IF(F50="","",IFERROR(VLOOKUP(F50,'Configurações'!$D$2:$E$11,2,FALSE),""))</f>
        <v/>
      </c>
      <c r="M50" s="21">
        <f>IF(OR(K50="",L50="",L50=0),"",K50/L50)</f>
        <v/>
      </c>
      <c r="N50" s="18">
        <f>IF(COUNTA(A50:C50,E50:J50,O50)=0,"",IF(AND(A50&lt;&gt;"",COUNTIF($A$2:$A$201,A50)&gt;1),"ID DUPLICADO",IF(OR(A50="",B50="",C50="",E50="",F50="",COUNT(G50:J50)&lt;4,O50=""),"INCOMPLETO",IF(L50="","SEM CAPACIDADE",IF(M50&gt;='Configurações'!$B$5,"ATENÇÃO","OK")))))</f>
        <v/>
      </c>
      <c r="O50" s="15" t="n"/>
      <c r="P50" s="18">
        <f>IF(A50="","",IF(AND(O50="Conferido",OR(N50="OK",N50="ATENÇÃO",N50="SEM CAPACIDADE")),"Sim","Não"))</f>
        <v/>
      </c>
      <c r="Q50" s="22" t="n"/>
      <c r="S50">
        <f>IF('Configurações'!G50="","",'Configurações'!G50)</f>
        <v/>
      </c>
      <c r="T50">
        <f>IF('Configurações'!D50="","",'Configurações'!D50)</f>
        <v/>
      </c>
    </row>
    <row r="51" ht="20" customHeight="1">
      <c r="A51" s="15" t="n"/>
      <c r="B51" s="16" t="n"/>
      <c r="C51" s="17" t="n"/>
      <c r="D51" s="23">
        <f>IF(C51="","",IF(C51&lt;'Configurações'!$B$8,"Manhã",IF(C51&lt;'Configurações'!$B$9,"Tarde","Noite")))</f>
        <v/>
      </c>
      <c r="E51" s="15" t="n"/>
      <c r="F51" s="15" t="n"/>
      <c r="G51" s="19" t="n"/>
      <c r="H51" s="19" t="n"/>
      <c r="I51" s="19" t="n"/>
      <c r="J51" s="19" t="n"/>
      <c r="K51" s="24">
        <f>IF(COUNTA(G51:J51)=0,"",IF(COUNT(G51:J51)&lt;4,"",SUM(G51:J51)))</f>
        <v/>
      </c>
      <c r="L51" s="24">
        <f>IF(F51="","",IFERROR(VLOOKUP(F51,'Configurações'!$D$2:$E$11,2,FALSE),""))</f>
        <v/>
      </c>
      <c r="M51" s="25">
        <f>IF(OR(K51="",L51="",L51=0),"",K51/L51)</f>
        <v/>
      </c>
      <c r="N51" s="23">
        <f>IF(COUNTA(A51:C51,E51:J51,O51)=0,"",IF(AND(A51&lt;&gt;"",COUNTIF($A$2:$A$201,A51)&gt;1),"ID DUPLICADO",IF(OR(A51="",B51="",C51="",E51="",F51="",COUNT(G51:J51)&lt;4,O51=""),"INCOMPLETO",IF(L51="","SEM CAPACIDADE",IF(M51&gt;='Configurações'!$B$5,"ATENÇÃO","OK")))))</f>
        <v/>
      </c>
      <c r="O51" s="15" t="n"/>
      <c r="P51" s="23">
        <f>IF(A51="","",IF(AND(O51="Conferido",OR(N51="OK",N51="ATENÇÃO",N51="SEM CAPACIDADE")),"Sim","Não"))</f>
        <v/>
      </c>
      <c r="Q51" s="22" t="n"/>
      <c r="S51">
        <f>IF('Configurações'!G51="","",'Configurações'!G51)</f>
        <v/>
      </c>
      <c r="T51">
        <f>IF('Configurações'!D51="","",'Configurações'!D51)</f>
        <v/>
      </c>
    </row>
    <row r="52" ht="20" customHeight="1">
      <c r="A52" s="15" t="n"/>
      <c r="B52" s="16" t="n"/>
      <c r="C52" s="17" t="n"/>
      <c r="D52" s="18">
        <f>IF(C52="","",IF(C52&lt;'Configurações'!$B$8,"Manhã",IF(C52&lt;'Configurações'!$B$9,"Tarde","Noite")))</f>
        <v/>
      </c>
      <c r="E52" s="15" t="n"/>
      <c r="F52" s="15" t="n"/>
      <c r="G52" s="19" t="n"/>
      <c r="H52" s="19" t="n"/>
      <c r="I52" s="19" t="n"/>
      <c r="J52" s="19" t="n"/>
      <c r="K52" s="20">
        <f>IF(COUNTA(G52:J52)=0,"",IF(COUNT(G52:J52)&lt;4,"",SUM(G52:J52)))</f>
        <v/>
      </c>
      <c r="L52" s="20">
        <f>IF(F52="","",IFERROR(VLOOKUP(F52,'Configurações'!$D$2:$E$11,2,FALSE),""))</f>
        <v/>
      </c>
      <c r="M52" s="21">
        <f>IF(OR(K52="",L52="",L52=0),"",K52/L52)</f>
        <v/>
      </c>
      <c r="N52" s="18">
        <f>IF(COUNTA(A52:C52,E52:J52,O52)=0,"",IF(AND(A52&lt;&gt;"",COUNTIF($A$2:$A$201,A52)&gt;1),"ID DUPLICADO",IF(OR(A52="",B52="",C52="",E52="",F52="",COUNT(G52:J52)&lt;4,O52=""),"INCOMPLETO",IF(L52="","SEM CAPACIDADE",IF(M52&gt;='Configurações'!$B$5,"ATENÇÃO","OK")))))</f>
        <v/>
      </c>
      <c r="O52" s="15" t="n"/>
      <c r="P52" s="18">
        <f>IF(A52="","",IF(AND(O52="Conferido",OR(N52="OK",N52="ATENÇÃO",N52="SEM CAPACIDADE")),"Sim","Não"))</f>
        <v/>
      </c>
      <c r="Q52" s="22" t="n"/>
      <c r="S52">
        <f>IF('Configurações'!G52="","",'Configurações'!G52)</f>
        <v/>
      </c>
      <c r="T52">
        <f>IF('Configurações'!D52="","",'Configurações'!D52)</f>
        <v/>
      </c>
    </row>
    <row r="53" ht="20" customHeight="1">
      <c r="A53" s="15" t="n"/>
      <c r="B53" s="16" t="n"/>
      <c r="C53" s="17" t="n"/>
      <c r="D53" s="23">
        <f>IF(C53="","",IF(C53&lt;'Configurações'!$B$8,"Manhã",IF(C53&lt;'Configurações'!$B$9,"Tarde","Noite")))</f>
        <v/>
      </c>
      <c r="E53" s="15" t="n"/>
      <c r="F53" s="15" t="n"/>
      <c r="G53" s="19" t="n"/>
      <c r="H53" s="19" t="n"/>
      <c r="I53" s="19" t="n"/>
      <c r="J53" s="19" t="n"/>
      <c r="K53" s="24">
        <f>IF(COUNTA(G53:J53)=0,"",IF(COUNT(G53:J53)&lt;4,"",SUM(G53:J53)))</f>
        <v/>
      </c>
      <c r="L53" s="24">
        <f>IF(F53="","",IFERROR(VLOOKUP(F53,'Configurações'!$D$2:$E$11,2,FALSE),""))</f>
        <v/>
      </c>
      <c r="M53" s="25">
        <f>IF(OR(K53="",L53="",L53=0),"",K53/L53)</f>
        <v/>
      </c>
      <c r="N53" s="23">
        <f>IF(COUNTA(A53:C53,E53:J53,O53)=0,"",IF(AND(A53&lt;&gt;"",COUNTIF($A$2:$A$201,A53)&gt;1),"ID DUPLICADO",IF(OR(A53="",B53="",C53="",E53="",F53="",COUNT(G53:J53)&lt;4,O53=""),"INCOMPLETO",IF(L53="","SEM CAPACIDADE",IF(M53&gt;='Configurações'!$B$5,"ATENÇÃO","OK")))))</f>
        <v/>
      </c>
      <c r="O53" s="15" t="n"/>
      <c r="P53" s="23">
        <f>IF(A53="","",IF(AND(O53="Conferido",OR(N53="OK",N53="ATENÇÃO",N53="SEM CAPACIDADE")),"Sim","Não"))</f>
        <v/>
      </c>
      <c r="Q53" s="22" t="n"/>
      <c r="S53">
        <f>IF('Configurações'!G53="","",'Configurações'!G53)</f>
        <v/>
      </c>
      <c r="T53">
        <f>IF('Configurações'!D53="","",'Configurações'!D53)</f>
        <v/>
      </c>
    </row>
    <row r="54" ht="20" customHeight="1">
      <c r="A54" s="15" t="n"/>
      <c r="B54" s="16" t="n"/>
      <c r="C54" s="17" t="n"/>
      <c r="D54" s="18">
        <f>IF(C54="","",IF(C54&lt;'Configurações'!$B$8,"Manhã",IF(C54&lt;'Configurações'!$B$9,"Tarde","Noite")))</f>
        <v/>
      </c>
      <c r="E54" s="15" t="n"/>
      <c r="F54" s="15" t="n"/>
      <c r="G54" s="19" t="n"/>
      <c r="H54" s="19" t="n"/>
      <c r="I54" s="19" t="n"/>
      <c r="J54" s="19" t="n"/>
      <c r="K54" s="20">
        <f>IF(COUNTA(G54:J54)=0,"",IF(COUNT(G54:J54)&lt;4,"",SUM(G54:J54)))</f>
        <v/>
      </c>
      <c r="L54" s="20">
        <f>IF(F54="","",IFERROR(VLOOKUP(F54,'Configurações'!$D$2:$E$11,2,FALSE),""))</f>
        <v/>
      </c>
      <c r="M54" s="21">
        <f>IF(OR(K54="",L54="",L54=0),"",K54/L54)</f>
        <v/>
      </c>
      <c r="N54" s="18">
        <f>IF(COUNTA(A54:C54,E54:J54,O54)=0,"",IF(AND(A54&lt;&gt;"",COUNTIF($A$2:$A$201,A54)&gt;1),"ID DUPLICADO",IF(OR(A54="",B54="",C54="",E54="",F54="",COUNT(G54:J54)&lt;4,O54=""),"INCOMPLETO",IF(L54="","SEM CAPACIDADE",IF(M54&gt;='Configurações'!$B$5,"ATENÇÃO","OK")))))</f>
        <v/>
      </c>
      <c r="O54" s="15" t="n"/>
      <c r="P54" s="18">
        <f>IF(A54="","",IF(AND(O54="Conferido",OR(N54="OK",N54="ATENÇÃO",N54="SEM CAPACIDADE")),"Sim","Não"))</f>
        <v/>
      </c>
      <c r="Q54" s="22" t="n"/>
      <c r="S54">
        <f>IF('Configurações'!G54="","",'Configurações'!G54)</f>
        <v/>
      </c>
      <c r="T54">
        <f>IF('Configurações'!D54="","",'Configurações'!D54)</f>
        <v/>
      </c>
    </row>
    <row r="55" ht="20" customHeight="1">
      <c r="A55" s="15" t="n"/>
      <c r="B55" s="16" t="n"/>
      <c r="C55" s="17" t="n"/>
      <c r="D55" s="23">
        <f>IF(C55="","",IF(C55&lt;'Configurações'!$B$8,"Manhã",IF(C55&lt;'Configurações'!$B$9,"Tarde","Noite")))</f>
        <v/>
      </c>
      <c r="E55" s="15" t="n"/>
      <c r="F55" s="15" t="n"/>
      <c r="G55" s="19" t="n"/>
      <c r="H55" s="19" t="n"/>
      <c r="I55" s="19" t="n"/>
      <c r="J55" s="19" t="n"/>
      <c r="K55" s="24">
        <f>IF(COUNTA(G55:J55)=0,"",IF(COUNT(G55:J55)&lt;4,"",SUM(G55:J55)))</f>
        <v/>
      </c>
      <c r="L55" s="24">
        <f>IF(F55="","",IFERROR(VLOOKUP(F55,'Configurações'!$D$2:$E$11,2,FALSE),""))</f>
        <v/>
      </c>
      <c r="M55" s="25">
        <f>IF(OR(K55="",L55="",L55=0),"",K55/L55)</f>
        <v/>
      </c>
      <c r="N55" s="23">
        <f>IF(COUNTA(A55:C55,E55:J55,O55)=0,"",IF(AND(A55&lt;&gt;"",COUNTIF($A$2:$A$201,A55)&gt;1),"ID DUPLICADO",IF(OR(A55="",B55="",C55="",E55="",F55="",COUNT(G55:J55)&lt;4,O55=""),"INCOMPLETO",IF(L55="","SEM CAPACIDADE",IF(M55&gt;='Configurações'!$B$5,"ATENÇÃO","OK")))))</f>
        <v/>
      </c>
      <c r="O55" s="15" t="n"/>
      <c r="P55" s="23">
        <f>IF(A55="","",IF(AND(O55="Conferido",OR(N55="OK",N55="ATENÇÃO",N55="SEM CAPACIDADE")),"Sim","Não"))</f>
        <v/>
      </c>
      <c r="Q55" s="22" t="n"/>
      <c r="S55">
        <f>IF('Configurações'!G55="","",'Configurações'!G55)</f>
        <v/>
      </c>
      <c r="T55">
        <f>IF('Configurações'!D55="","",'Configurações'!D55)</f>
        <v/>
      </c>
    </row>
    <row r="56" ht="20" customHeight="1">
      <c r="A56" s="15" t="n"/>
      <c r="B56" s="16" t="n"/>
      <c r="C56" s="17" t="n"/>
      <c r="D56" s="18">
        <f>IF(C56="","",IF(C56&lt;'Configurações'!$B$8,"Manhã",IF(C56&lt;'Configurações'!$B$9,"Tarde","Noite")))</f>
        <v/>
      </c>
      <c r="E56" s="15" t="n"/>
      <c r="F56" s="15" t="n"/>
      <c r="G56" s="19" t="n"/>
      <c r="H56" s="19" t="n"/>
      <c r="I56" s="19" t="n"/>
      <c r="J56" s="19" t="n"/>
      <c r="K56" s="20">
        <f>IF(COUNTA(G56:J56)=0,"",IF(COUNT(G56:J56)&lt;4,"",SUM(G56:J56)))</f>
        <v/>
      </c>
      <c r="L56" s="20">
        <f>IF(F56="","",IFERROR(VLOOKUP(F56,'Configurações'!$D$2:$E$11,2,FALSE),""))</f>
        <v/>
      </c>
      <c r="M56" s="21">
        <f>IF(OR(K56="",L56="",L56=0),"",K56/L56)</f>
        <v/>
      </c>
      <c r="N56" s="18">
        <f>IF(COUNTA(A56:C56,E56:J56,O56)=0,"",IF(AND(A56&lt;&gt;"",COUNTIF($A$2:$A$201,A56)&gt;1),"ID DUPLICADO",IF(OR(A56="",B56="",C56="",E56="",F56="",COUNT(G56:J56)&lt;4,O56=""),"INCOMPLETO",IF(L56="","SEM CAPACIDADE",IF(M56&gt;='Configurações'!$B$5,"ATENÇÃO","OK")))))</f>
        <v/>
      </c>
      <c r="O56" s="15" t="n"/>
      <c r="P56" s="18">
        <f>IF(A56="","",IF(AND(O56="Conferido",OR(N56="OK",N56="ATENÇÃO",N56="SEM CAPACIDADE")),"Sim","Não"))</f>
        <v/>
      </c>
      <c r="Q56" s="22" t="n"/>
      <c r="S56">
        <f>IF('Configurações'!G56="","",'Configurações'!G56)</f>
        <v/>
      </c>
      <c r="T56">
        <f>IF('Configurações'!D56="","",'Configurações'!D56)</f>
        <v/>
      </c>
    </row>
    <row r="57" ht="20" customHeight="1">
      <c r="A57" s="15" t="n"/>
      <c r="B57" s="16" t="n"/>
      <c r="C57" s="17" t="n"/>
      <c r="D57" s="23">
        <f>IF(C57="","",IF(C57&lt;'Configurações'!$B$8,"Manhã",IF(C57&lt;'Configurações'!$B$9,"Tarde","Noite")))</f>
        <v/>
      </c>
      <c r="E57" s="15" t="n"/>
      <c r="F57" s="15" t="n"/>
      <c r="G57" s="19" t="n"/>
      <c r="H57" s="19" t="n"/>
      <c r="I57" s="19" t="n"/>
      <c r="J57" s="19" t="n"/>
      <c r="K57" s="24">
        <f>IF(COUNTA(G57:J57)=0,"",IF(COUNT(G57:J57)&lt;4,"",SUM(G57:J57)))</f>
        <v/>
      </c>
      <c r="L57" s="24">
        <f>IF(F57="","",IFERROR(VLOOKUP(F57,'Configurações'!$D$2:$E$11,2,FALSE),""))</f>
        <v/>
      </c>
      <c r="M57" s="25">
        <f>IF(OR(K57="",L57="",L57=0),"",K57/L57)</f>
        <v/>
      </c>
      <c r="N57" s="23">
        <f>IF(COUNTA(A57:C57,E57:J57,O57)=0,"",IF(AND(A57&lt;&gt;"",COUNTIF($A$2:$A$201,A57)&gt;1),"ID DUPLICADO",IF(OR(A57="",B57="",C57="",E57="",F57="",COUNT(G57:J57)&lt;4,O57=""),"INCOMPLETO",IF(L57="","SEM CAPACIDADE",IF(M57&gt;='Configurações'!$B$5,"ATENÇÃO","OK")))))</f>
        <v/>
      </c>
      <c r="O57" s="15" t="n"/>
      <c r="P57" s="23">
        <f>IF(A57="","",IF(AND(O57="Conferido",OR(N57="OK",N57="ATENÇÃO",N57="SEM CAPACIDADE")),"Sim","Não"))</f>
        <v/>
      </c>
      <c r="Q57" s="22" t="n"/>
      <c r="S57">
        <f>IF('Configurações'!G57="","",'Configurações'!G57)</f>
        <v/>
      </c>
      <c r="T57">
        <f>IF('Configurações'!D57="","",'Configurações'!D57)</f>
        <v/>
      </c>
    </row>
    <row r="58" ht="20" customHeight="1">
      <c r="A58" s="15" t="n"/>
      <c r="B58" s="16" t="n"/>
      <c r="C58" s="17" t="n"/>
      <c r="D58" s="18">
        <f>IF(C58="","",IF(C58&lt;'Configurações'!$B$8,"Manhã",IF(C58&lt;'Configurações'!$B$9,"Tarde","Noite")))</f>
        <v/>
      </c>
      <c r="E58" s="15" t="n"/>
      <c r="F58" s="15" t="n"/>
      <c r="G58" s="19" t="n"/>
      <c r="H58" s="19" t="n"/>
      <c r="I58" s="19" t="n"/>
      <c r="J58" s="19" t="n"/>
      <c r="K58" s="20">
        <f>IF(COUNTA(G58:J58)=0,"",IF(COUNT(G58:J58)&lt;4,"",SUM(G58:J58)))</f>
        <v/>
      </c>
      <c r="L58" s="20">
        <f>IF(F58="","",IFERROR(VLOOKUP(F58,'Configurações'!$D$2:$E$11,2,FALSE),""))</f>
        <v/>
      </c>
      <c r="M58" s="21">
        <f>IF(OR(K58="",L58="",L58=0),"",K58/L58)</f>
        <v/>
      </c>
      <c r="N58" s="18">
        <f>IF(COUNTA(A58:C58,E58:J58,O58)=0,"",IF(AND(A58&lt;&gt;"",COUNTIF($A$2:$A$201,A58)&gt;1),"ID DUPLICADO",IF(OR(A58="",B58="",C58="",E58="",F58="",COUNT(G58:J58)&lt;4,O58=""),"INCOMPLETO",IF(L58="","SEM CAPACIDADE",IF(M58&gt;='Configurações'!$B$5,"ATENÇÃO","OK")))))</f>
        <v/>
      </c>
      <c r="O58" s="15" t="n"/>
      <c r="P58" s="18">
        <f>IF(A58="","",IF(AND(O58="Conferido",OR(N58="OK",N58="ATENÇÃO",N58="SEM CAPACIDADE")),"Sim","Não"))</f>
        <v/>
      </c>
      <c r="Q58" s="22" t="n"/>
      <c r="S58">
        <f>IF('Configurações'!G58="","",'Configurações'!G58)</f>
        <v/>
      </c>
      <c r="T58">
        <f>IF('Configurações'!D58="","",'Configurações'!D58)</f>
        <v/>
      </c>
    </row>
    <row r="59" ht="20" customHeight="1">
      <c r="A59" s="15" t="n"/>
      <c r="B59" s="16" t="n"/>
      <c r="C59" s="17" t="n"/>
      <c r="D59" s="23">
        <f>IF(C59="","",IF(C59&lt;'Configurações'!$B$8,"Manhã",IF(C59&lt;'Configurações'!$B$9,"Tarde","Noite")))</f>
        <v/>
      </c>
      <c r="E59" s="15" t="n"/>
      <c r="F59" s="15" t="n"/>
      <c r="G59" s="19" t="n"/>
      <c r="H59" s="19" t="n"/>
      <c r="I59" s="19" t="n"/>
      <c r="J59" s="19" t="n"/>
      <c r="K59" s="24">
        <f>IF(COUNTA(G59:J59)=0,"",IF(COUNT(G59:J59)&lt;4,"",SUM(G59:J59)))</f>
        <v/>
      </c>
      <c r="L59" s="24">
        <f>IF(F59="","",IFERROR(VLOOKUP(F59,'Configurações'!$D$2:$E$11,2,FALSE),""))</f>
        <v/>
      </c>
      <c r="M59" s="25">
        <f>IF(OR(K59="",L59="",L59=0),"",K59/L59)</f>
        <v/>
      </c>
      <c r="N59" s="23">
        <f>IF(COUNTA(A59:C59,E59:J59,O59)=0,"",IF(AND(A59&lt;&gt;"",COUNTIF($A$2:$A$201,A59)&gt;1),"ID DUPLICADO",IF(OR(A59="",B59="",C59="",E59="",F59="",COUNT(G59:J59)&lt;4,O59=""),"INCOMPLETO",IF(L59="","SEM CAPACIDADE",IF(M59&gt;='Configurações'!$B$5,"ATENÇÃO","OK")))))</f>
        <v/>
      </c>
      <c r="O59" s="15" t="n"/>
      <c r="P59" s="23">
        <f>IF(A59="","",IF(AND(O59="Conferido",OR(N59="OK",N59="ATENÇÃO",N59="SEM CAPACIDADE")),"Sim","Não"))</f>
        <v/>
      </c>
      <c r="Q59" s="22" t="n"/>
      <c r="S59">
        <f>IF('Configurações'!G59="","",'Configurações'!G59)</f>
        <v/>
      </c>
      <c r="T59">
        <f>IF('Configurações'!D59="","",'Configurações'!D59)</f>
        <v/>
      </c>
    </row>
    <row r="60" ht="20" customHeight="1">
      <c r="A60" s="15" t="n"/>
      <c r="B60" s="16" t="n"/>
      <c r="C60" s="17" t="n"/>
      <c r="D60" s="18">
        <f>IF(C60="","",IF(C60&lt;'Configurações'!$B$8,"Manhã",IF(C60&lt;'Configurações'!$B$9,"Tarde","Noite")))</f>
        <v/>
      </c>
      <c r="E60" s="15" t="n"/>
      <c r="F60" s="15" t="n"/>
      <c r="G60" s="19" t="n"/>
      <c r="H60" s="19" t="n"/>
      <c r="I60" s="19" t="n"/>
      <c r="J60" s="19" t="n"/>
      <c r="K60" s="20">
        <f>IF(COUNTA(G60:J60)=0,"",IF(COUNT(G60:J60)&lt;4,"",SUM(G60:J60)))</f>
        <v/>
      </c>
      <c r="L60" s="20">
        <f>IF(F60="","",IFERROR(VLOOKUP(F60,'Configurações'!$D$2:$E$11,2,FALSE),""))</f>
        <v/>
      </c>
      <c r="M60" s="21">
        <f>IF(OR(K60="",L60="",L60=0),"",K60/L60)</f>
        <v/>
      </c>
      <c r="N60" s="18">
        <f>IF(COUNTA(A60:C60,E60:J60,O60)=0,"",IF(AND(A60&lt;&gt;"",COUNTIF($A$2:$A$201,A60)&gt;1),"ID DUPLICADO",IF(OR(A60="",B60="",C60="",E60="",F60="",COUNT(G60:J60)&lt;4,O60=""),"INCOMPLETO",IF(L60="","SEM CAPACIDADE",IF(M60&gt;='Configurações'!$B$5,"ATENÇÃO","OK")))))</f>
        <v/>
      </c>
      <c r="O60" s="15" t="n"/>
      <c r="P60" s="18">
        <f>IF(A60="","",IF(AND(O60="Conferido",OR(N60="OK",N60="ATENÇÃO",N60="SEM CAPACIDADE")),"Sim","Não"))</f>
        <v/>
      </c>
      <c r="Q60" s="22" t="n"/>
      <c r="S60">
        <f>IF('Configurações'!G60="","",'Configurações'!G60)</f>
        <v/>
      </c>
      <c r="T60">
        <f>IF('Configurações'!D60="","",'Configurações'!D60)</f>
        <v/>
      </c>
    </row>
    <row r="61" ht="20" customHeight="1">
      <c r="A61" s="15" t="n"/>
      <c r="B61" s="16" t="n"/>
      <c r="C61" s="17" t="n"/>
      <c r="D61" s="23">
        <f>IF(C61="","",IF(C61&lt;'Configurações'!$B$8,"Manhã",IF(C61&lt;'Configurações'!$B$9,"Tarde","Noite")))</f>
        <v/>
      </c>
      <c r="E61" s="15" t="n"/>
      <c r="F61" s="15" t="n"/>
      <c r="G61" s="19" t="n"/>
      <c r="H61" s="19" t="n"/>
      <c r="I61" s="19" t="n"/>
      <c r="J61" s="19" t="n"/>
      <c r="K61" s="24">
        <f>IF(COUNTA(G61:J61)=0,"",IF(COUNT(G61:J61)&lt;4,"",SUM(G61:J61)))</f>
        <v/>
      </c>
      <c r="L61" s="24">
        <f>IF(F61="","",IFERROR(VLOOKUP(F61,'Configurações'!$D$2:$E$11,2,FALSE),""))</f>
        <v/>
      </c>
      <c r="M61" s="25">
        <f>IF(OR(K61="",L61="",L61=0),"",K61/L61)</f>
        <v/>
      </c>
      <c r="N61" s="23">
        <f>IF(COUNTA(A61:C61,E61:J61,O61)=0,"",IF(AND(A61&lt;&gt;"",COUNTIF($A$2:$A$201,A61)&gt;1),"ID DUPLICADO",IF(OR(A61="",B61="",C61="",E61="",F61="",COUNT(G61:J61)&lt;4,O61=""),"INCOMPLETO",IF(L61="","SEM CAPACIDADE",IF(M61&gt;='Configurações'!$B$5,"ATENÇÃO","OK")))))</f>
        <v/>
      </c>
      <c r="O61" s="15" t="n"/>
      <c r="P61" s="23">
        <f>IF(A61="","",IF(AND(O61="Conferido",OR(N61="OK",N61="ATENÇÃO",N61="SEM CAPACIDADE")),"Sim","Não"))</f>
        <v/>
      </c>
      <c r="Q61" s="22" t="n"/>
      <c r="S61">
        <f>IF('Configurações'!G61="","",'Configurações'!G61)</f>
        <v/>
      </c>
      <c r="T61">
        <f>IF('Configurações'!D61="","",'Configurações'!D61)</f>
        <v/>
      </c>
    </row>
    <row r="62" ht="20" customHeight="1">
      <c r="A62" s="15" t="n"/>
      <c r="B62" s="16" t="n"/>
      <c r="C62" s="17" t="n"/>
      <c r="D62" s="18">
        <f>IF(C62="","",IF(C62&lt;'Configurações'!$B$8,"Manhã",IF(C62&lt;'Configurações'!$B$9,"Tarde","Noite")))</f>
        <v/>
      </c>
      <c r="E62" s="15" t="n"/>
      <c r="F62" s="15" t="n"/>
      <c r="G62" s="19" t="n"/>
      <c r="H62" s="19" t="n"/>
      <c r="I62" s="19" t="n"/>
      <c r="J62" s="19" t="n"/>
      <c r="K62" s="20">
        <f>IF(COUNTA(G62:J62)=0,"",IF(COUNT(G62:J62)&lt;4,"",SUM(G62:J62)))</f>
        <v/>
      </c>
      <c r="L62" s="20">
        <f>IF(F62="","",IFERROR(VLOOKUP(F62,'Configurações'!$D$2:$E$11,2,FALSE),""))</f>
        <v/>
      </c>
      <c r="M62" s="21">
        <f>IF(OR(K62="",L62="",L62=0),"",K62/L62)</f>
        <v/>
      </c>
      <c r="N62" s="18">
        <f>IF(COUNTA(A62:C62,E62:J62,O62)=0,"",IF(AND(A62&lt;&gt;"",COUNTIF($A$2:$A$201,A62)&gt;1),"ID DUPLICADO",IF(OR(A62="",B62="",C62="",E62="",F62="",COUNT(G62:J62)&lt;4,O62=""),"INCOMPLETO",IF(L62="","SEM CAPACIDADE",IF(M62&gt;='Configurações'!$B$5,"ATENÇÃO","OK")))))</f>
        <v/>
      </c>
      <c r="O62" s="15" t="n"/>
      <c r="P62" s="18">
        <f>IF(A62="","",IF(AND(O62="Conferido",OR(N62="OK",N62="ATENÇÃO",N62="SEM CAPACIDADE")),"Sim","Não"))</f>
        <v/>
      </c>
      <c r="Q62" s="22" t="n"/>
      <c r="S62">
        <f>IF('Configurações'!G62="","",'Configurações'!G62)</f>
        <v/>
      </c>
      <c r="T62">
        <f>IF('Configurações'!D62="","",'Configurações'!D62)</f>
        <v/>
      </c>
    </row>
    <row r="63" ht="20" customHeight="1">
      <c r="A63" s="15" t="n"/>
      <c r="B63" s="16" t="n"/>
      <c r="C63" s="17" t="n"/>
      <c r="D63" s="23">
        <f>IF(C63="","",IF(C63&lt;'Configurações'!$B$8,"Manhã",IF(C63&lt;'Configurações'!$B$9,"Tarde","Noite")))</f>
        <v/>
      </c>
      <c r="E63" s="15" t="n"/>
      <c r="F63" s="15" t="n"/>
      <c r="G63" s="19" t="n"/>
      <c r="H63" s="19" t="n"/>
      <c r="I63" s="19" t="n"/>
      <c r="J63" s="19" t="n"/>
      <c r="K63" s="24">
        <f>IF(COUNTA(G63:J63)=0,"",IF(COUNT(G63:J63)&lt;4,"",SUM(G63:J63)))</f>
        <v/>
      </c>
      <c r="L63" s="24">
        <f>IF(F63="","",IFERROR(VLOOKUP(F63,'Configurações'!$D$2:$E$11,2,FALSE),""))</f>
        <v/>
      </c>
      <c r="M63" s="25">
        <f>IF(OR(K63="",L63="",L63=0),"",K63/L63)</f>
        <v/>
      </c>
      <c r="N63" s="23">
        <f>IF(COUNTA(A63:C63,E63:J63,O63)=0,"",IF(AND(A63&lt;&gt;"",COUNTIF($A$2:$A$201,A63)&gt;1),"ID DUPLICADO",IF(OR(A63="",B63="",C63="",E63="",F63="",COUNT(G63:J63)&lt;4,O63=""),"INCOMPLETO",IF(L63="","SEM CAPACIDADE",IF(M63&gt;='Configurações'!$B$5,"ATENÇÃO","OK")))))</f>
        <v/>
      </c>
      <c r="O63" s="15" t="n"/>
      <c r="P63" s="23">
        <f>IF(A63="","",IF(AND(O63="Conferido",OR(N63="OK",N63="ATENÇÃO",N63="SEM CAPACIDADE")),"Sim","Não"))</f>
        <v/>
      </c>
      <c r="Q63" s="22" t="n"/>
      <c r="S63">
        <f>IF('Configurações'!G63="","",'Configurações'!G63)</f>
        <v/>
      </c>
      <c r="T63">
        <f>IF('Configurações'!D63="","",'Configurações'!D63)</f>
        <v/>
      </c>
    </row>
    <row r="64" ht="20" customHeight="1">
      <c r="A64" s="15" t="n"/>
      <c r="B64" s="16" t="n"/>
      <c r="C64" s="17" t="n"/>
      <c r="D64" s="18">
        <f>IF(C64="","",IF(C64&lt;'Configurações'!$B$8,"Manhã",IF(C64&lt;'Configurações'!$B$9,"Tarde","Noite")))</f>
        <v/>
      </c>
      <c r="E64" s="15" t="n"/>
      <c r="F64" s="15" t="n"/>
      <c r="G64" s="19" t="n"/>
      <c r="H64" s="19" t="n"/>
      <c r="I64" s="19" t="n"/>
      <c r="J64" s="19" t="n"/>
      <c r="K64" s="20">
        <f>IF(COUNTA(G64:J64)=0,"",IF(COUNT(G64:J64)&lt;4,"",SUM(G64:J64)))</f>
        <v/>
      </c>
      <c r="L64" s="20">
        <f>IF(F64="","",IFERROR(VLOOKUP(F64,'Configurações'!$D$2:$E$11,2,FALSE),""))</f>
        <v/>
      </c>
      <c r="M64" s="21">
        <f>IF(OR(K64="",L64="",L64=0),"",K64/L64)</f>
        <v/>
      </c>
      <c r="N64" s="18">
        <f>IF(COUNTA(A64:C64,E64:J64,O64)=0,"",IF(AND(A64&lt;&gt;"",COUNTIF($A$2:$A$201,A64)&gt;1),"ID DUPLICADO",IF(OR(A64="",B64="",C64="",E64="",F64="",COUNT(G64:J64)&lt;4,O64=""),"INCOMPLETO",IF(L64="","SEM CAPACIDADE",IF(M64&gt;='Configurações'!$B$5,"ATENÇÃO","OK")))))</f>
        <v/>
      </c>
      <c r="O64" s="15" t="n"/>
      <c r="P64" s="18">
        <f>IF(A64="","",IF(AND(O64="Conferido",OR(N64="OK",N64="ATENÇÃO",N64="SEM CAPACIDADE")),"Sim","Não"))</f>
        <v/>
      </c>
      <c r="Q64" s="22" t="n"/>
      <c r="S64">
        <f>IF('Configurações'!G64="","",'Configurações'!G64)</f>
        <v/>
      </c>
      <c r="T64">
        <f>IF('Configurações'!D64="","",'Configurações'!D64)</f>
        <v/>
      </c>
    </row>
    <row r="65" ht="20" customHeight="1">
      <c r="A65" s="15" t="n"/>
      <c r="B65" s="16" t="n"/>
      <c r="C65" s="17" t="n"/>
      <c r="D65" s="23">
        <f>IF(C65="","",IF(C65&lt;'Configurações'!$B$8,"Manhã",IF(C65&lt;'Configurações'!$B$9,"Tarde","Noite")))</f>
        <v/>
      </c>
      <c r="E65" s="15" t="n"/>
      <c r="F65" s="15" t="n"/>
      <c r="G65" s="19" t="n"/>
      <c r="H65" s="19" t="n"/>
      <c r="I65" s="19" t="n"/>
      <c r="J65" s="19" t="n"/>
      <c r="K65" s="24">
        <f>IF(COUNTA(G65:J65)=0,"",IF(COUNT(G65:J65)&lt;4,"",SUM(G65:J65)))</f>
        <v/>
      </c>
      <c r="L65" s="24">
        <f>IF(F65="","",IFERROR(VLOOKUP(F65,'Configurações'!$D$2:$E$11,2,FALSE),""))</f>
        <v/>
      </c>
      <c r="M65" s="25">
        <f>IF(OR(K65="",L65="",L65=0),"",K65/L65)</f>
        <v/>
      </c>
      <c r="N65" s="23">
        <f>IF(COUNTA(A65:C65,E65:J65,O65)=0,"",IF(AND(A65&lt;&gt;"",COUNTIF($A$2:$A$201,A65)&gt;1),"ID DUPLICADO",IF(OR(A65="",B65="",C65="",E65="",F65="",COUNT(G65:J65)&lt;4,O65=""),"INCOMPLETO",IF(L65="","SEM CAPACIDADE",IF(M65&gt;='Configurações'!$B$5,"ATENÇÃO","OK")))))</f>
        <v/>
      </c>
      <c r="O65" s="15" t="n"/>
      <c r="P65" s="23">
        <f>IF(A65="","",IF(AND(O65="Conferido",OR(N65="OK",N65="ATENÇÃO",N65="SEM CAPACIDADE")),"Sim","Não"))</f>
        <v/>
      </c>
      <c r="Q65" s="22" t="n"/>
      <c r="S65">
        <f>IF('Configurações'!G65="","",'Configurações'!G65)</f>
        <v/>
      </c>
      <c r="T65">
        <f>IF('Configurações'!D65="","",'Configurações'!D65)</f>
        <v/>
      </c>
    </row>
    <row r="66" ht="20" customHeight="1">
      <c r="A66" s="15" t="n"/>
      <c r="B66" s="16" t="n"/>
      <c r="C66" s="17" t="n"/>
      <c r="D66" s="18">
        <f>IF(C66="","",IF(C66&lt;'Configurações'!$B$8,"Manhã",IF(C66&lt;'Configurações'!$B$9,"Tarde","Noite")))</f>
        <v/>
      </c>
      <c r="E66" s="15" t="n"/>
      <c r="F66" s="15" t="n"/>
      <c r="G66" s="19" t="n"/>
      <c r="H66" s="19" t="n"/>
      <c r="I66" s="19" t="n"/>
      <c r="J66" s="19" t="n"/>
      <c r="K66" s="20">
        <f>IF(COUNTA(G66:J66)=0,"",IF(COUNT(G66:J66)&lt;4,"",SUM(G66:J66)))</f>
        <v/>
      </c>
      <c r="L66" s="20">
        <f>IF(F66="","",IFERROR(VLOOKUP(F66,'Configurações'!$D$2:$E$11,2,FALSE),""))</f>
        <v/>
      </c>
      <c r="M66" s="21">
        <f>IF(OR(K66="",L66="",L66=0),"",K66/L66)</f>
        <v/>
      </c>
      <c r="N66" s="18">
        <f>IF(COUNTA(A66:C66,E66:J66,O66)=0,"",IF(AND(A66&lt;&gt;"",COUNTIF($A$2:$A$201,A66)&gt;1),"ID DUPLICADO",IF(OR(A66="",B66="",C66="",E66="",F66="",COUNT(G66:J66)&lt;4,O66=""),"INCOMPLETO",IF(L66="","SEM CAPACIDADE",IF(M66&gt;='Configurações'!$B$5,"ATENÇÃO","OK")))))</f>
        <v/>
      </c>
      <c r="O66" s="15" t="n"/>
      <c r="P66" s="18">
        <f>IF(A66="","",IF(AND(O66="Conferido",OR(N66="OK",N66="ATENÇÃO",N66="SEM CAPACIDADE")),"Sim","Não"))</f>
        <v/>
      </c>
      <c r="Q66" s="22" t="n"/>
      <c r="S66">
        <f>IF('Configurações'!G66="","",'Configurações'!G66)</f>
        <v/>
      </c>
      <c r="T66">
        <f>IF('Configurações'!D66="","",'Configurações'!D66)</f>
        <v/>
      </c>
    </row>
    <row r="67" ht="20" customHeight="1">
      <c r="A67" s="15" t="n"/>
      <c r="B67" s="16" t="n"/>
      <c r="C67" s="17" t="n"/>
      <c r="D67" s="23">
        <f>IF(C67="","",IF(C67&lt;'Configurações'!$B$8,"Manhã",IF(C67&lt;'Configurações'!$B$9,"Tarde","Noite")))</f>
        <v/>
      </c>
      <c r="E67" s="15" t="n"/>
      <c r="F67" s="15" t="n"/>
      <c r="G67" s="19" t="n"/>
      <c r="H67" s="19" t="n"/>
      <c r="I67" s="19" t="n"/>
      <c r="J67" s="19" t="n"/>
      <c r="K67" s="24">
        <f>IF(COUNTA(G67:J67)=0,"",IF(COUNT(G67:J67)&lt;4,"",SUM(G67:J67)))</f>
        <v/>
      </c>
      <c r="L67" s="24">
        <f>IF(F67="","",IFERROR(VLOOKUP(F67,'Configurações'!$D$2:$E$11,2,FALSE),""))</f>
        <v/>
      </c>
      <c r="M67" s="25">
        <f>IF(OR(K67="",L67="",L67=0),"",K67/L67)</f>
        <v/>
      </c>
      <c r="N67" s="23">
        <f>IF(COUNTA(A67:C67,E67:J67,O67)=0,"",IF(AND(A67&lt;&gt;"",COUNTIF($A$2:$A$201,A67)&gt;1),"ID DUPLICADO",IF(OR(A67="",B67="",C67="",E67="",F67="",COUNT(G67:J67)&lt;4,O67=""),"INCOMPLETO",IF(L67="","SEM CAPACIDADE",IF(M67&gt;='Configurações'!$B$5,"ATENÇÃO","OK")))))</f>
        <v/>
      </c>
      <c r="O67" s="15" t="n"/>
      <c r="P67" s="23">
        <f>IF(A67="","",IF(AND(O67="Conferido",OR(N67="OK",N67="ATENÇÃO",N67="SEM CAPACIDADE")),"Sim","Não"))</f>
        <v/>
      </c>
      <c r="Q67" s="22" t="n"/>
      <c r="S67">
        <f>IF('Configurações'!G67="","",'Configurações'!G67)</f>
        <v/>
      </c>
      <c r="T67">
        <f>IF('Configurações'!D67="","",'Configurações'!D67)</f>
        <v/>
      </c>
    </row>
    <row r="68" ht="20" customHeight="1">
      <c r="A68" s="15" t="n"/>
      <c r="B68" s="16" t="n"/>
      <c r="C68" s="17" t="n"/>
      <c r="D68" s="18">
        <f>IF(C68="","",IF(C68&lt;'Configurações'!$B$8,"Manhã",IF(C68&lt;'Configurações'!$B$9,"Tarde","Noite")))</f>
        <v/>
      </c>
      <c r="E68" s="15" t="n"/>
      <c r="F68" s="15" t="n"/>
      <c r="G68" s="19" t="n"/>
      <c r="H68" s="19" t="n"/>
      <c r="I68" s="19" t="n"/>
      <c r="J68" s="19" t="n"/>
      <c r="K68" s="20">
        <f>IF(COUNTA(G68:J68)=0,"",IF(COUNT(G68:J68)&lt;4,"",SUM(G68:J68)))</f>
        <v/>
      </c>
      <c r="L68" s="20">
        <f>IF(F68="","",IFERROR(VLOOKUP(F68,'Configurações'!$D$2:$E$11,2,FALSE),""))</f>
        <v/>
      </c>
      <c r="M68" s="21">
        <f>IF(OR(K68="",L68="",L68=0),"",K68/L68)</f>
        <v/>
      </c>
      <c r="N68" s="18">
        <f>IF(COUNTA(A68:C68,E68:J68,O68)=0,"",IF(AND(A68&lt;&gt;"",COUNTIF($A$2:$A$201,A68)&gt;1),"ID DUPLICADO",IF(OR(A68="",B68="",C68="",E68="",F68="",COUNT(G68:J68)&lt;4,O68=""),"INCOMPLETO",IF(L68="","SEM CAPACIDADE",IF(M68&gt;='Configurações'!$B$5,"ATENÇÃO","OK")))))</f>
        <v/>
      </c>
      <c r="O68" s="15" t="n"/>
      <c r="P68" s="18">
        <f>IF(A68="","",IF(AND(O68="Conferido",OR(N68="OK",N68="ATENÇÃO",N68="SEM CAPACIDADE")),"Sim","Não"))</f>
        <v/>
      </c>
      <c r="Q68" s="22" t="n"/>
      <c r="S68">
        <f>IF('Configurações'!G68="","",'Configurações'!G68)</f>
        <v/>
      </c>
      <c r="T68">
        <f>IF('Configurações'!D68="","",'Configurações'!D68)</f>
        <v/>
      </c>
    </row>
    <row r="69" ht="20" customHeight="1">
      <c r="A69" s="15" t="n"/>
      <c r="B69" s="16" t="n"/>
      <c r="C69" s="17" t="n"/>
      <c r="D69" s="23">
        <f>IF(C69="","",IF(C69&lt;'Configurações'!$B$8,"Manhã",IF(C69&lt;'Configurações'!$B$9,"Tarde","Noite")))</f>
        <v/>
      </c>
      <c r="E69" s="15" t="n"/>
      <c r="F69" s="15" t="n"/>
      <c r="G69" s="19" t="n"/>
      <c r="H69" s="19" t="n"/>
      <c r="I69" s="19" t="n"/>
      <c r="J69" s="19" t="n"/>
      <c r="K69" s="24">
        <f>IF(COUNTA(G69:J69)=0,"",IF(COUNT(G69:J69)&lt;4,"",SUM(G69:J69)))</f>
        <v/>
      </c>
      <c r="L69" s="24">
        <f>IF(F69="","",IFERROR(VLOOKUP(F69,'Configurações'!$D$2:$E$11,2,FALSE),""))</f>
        <v/>
      </c>
      <c r="M69" s="25">
        <f>IF(OR(K69="",L69="",L69=0),"",K69/L69)</f>
        <v/>
      </c>
      <c r="N69" s="23">
        <f>IF(COUNTA(A69:C69,E69:J69,O69)=0,"",IF(AND(A69&lt;&gt;"",COUNTIF($A$2:$A$201,A69)&gt;1),"ID DUPLICADO",IF(OR(A69="",B69="",C69="",E69="",F69="",COUNT(G69:J69)&lt;4,O69=""),"INCOMPLETO",IF(L69="","SEM CAPACIDADE",IF(M69&gt;='Configurações'!$B$5,"ATENÇÃO","OK")))))</f>
        <v/>
      </c>
      <c r="O69" s="15" t="n"/>
      <c r="P69" s="23">
        <f>IF(A69="","",IF(AND(O69="Conferido",OR(N69="OK",N69="ATENÇÃO",N69="SEM CAPACIDADE")),"Sim","Não"))</f>
        <v/>
      </c>
      <c r="Q69" s="22" t="n"/>
      <c r="S69">
        <f>IF('Configurações'!G69="","",'Configurações'!G69)</f>
        <v/>
      </c>
      <c r="T69">
        <f>IF('Configurações'!D69="","",'Configurações'!D69)</f>
        <v/>
      </c>
    </row>
    <row r="70" ht="20" customHeight="1">
      <c r="A70" s="15" t="n"/>
      <c r="B70" s="16" t="n"/>
      <c r="C70" s="17" t="n"/>
      <c r="D70" s="18">
        <f>IF(C70="","",IF(C70&lt;'Configurações'!$B$8,"Manhã",IF(C70&lt;'Configurações'!$B$9,"Tarde","Noite")))</f>
        <v/>
      </c>
      <c r="E70" s="15" t="n"/>
      <c r="F70" s="15" t="n"/>
      <c r="G70" s="19" t="n"/>
      <c r="H70" s="19" t="n"/>
      <c r="I70" s="19" t="n"/>
      <c r="J70" s="19" t="n"/>
      <c r="K70" s="20">
        <f>IF(COUNTA(G70:J70)=0,"",IF(COUNT(G70:J70)&lt;4,"",SUM(G70:J70)))</f>
        <v/>
      </c>
      <c r="L70" s="20">
        <f>IF(F70="","",IFERROR(VLOOKUP(F70,'Configurações'!$D$2:$E$11,2,FALSE),""))</f>
        <v/>
      </c>
      <c r="M70" s="21">
        <f>IF(OR(K70="",L70="",L70=0),"",K70/L70)</f>
        <v/>
      </c>
      <c r="N70" s="18">
        <f>IF(COUNTA(A70:C70,E70:J70,O70)=0,"",IF(AND(A70&lt;&gt;"",COUNTIF($A$2:$A$201,A70)&gt;1),"ID DUPLICADO",IF(OR(A70="",B70="",C70="",E70="",F70="",COUNT(G70:J70)&lt;4,O70=""),"INCOMPLETO",IF(L70="","SEM CAPACIDADE",IF(M70&gt;='Configurações'!$B$5,"ATENÇÃO","OK")))))</f>
        <v/>
      </c>
      <c r="O70" s="15" t="n"/>
      <c r="P70" s="18">
        <f>IF(A70="","",IF(AND(O70="Conferido",OR(N70="OK",N70="ATENÇÃO",N70="SEM CAPACIDADE")),"Sim","Não"))</f>
        <v/>
      </c>
      <c r="Q70" s="22" t="n"/>
      <c r="S70">
        <f>IF('Configurações'!G70="","",'Configurações'!G70)</f>
        <v/>
      </c>
      <c r="T70">
        <f>IF('Configurações'!D70="","",'Configurações'!D70)</f>
        <v/>
      </c>
    </row>
    <row r="71" ht="20" customHeight="1">
      <c r="A71" s="15" t="n"/>
      <c r="B71" s="16" t="n"/>
      <c r="C71" s="17" t="n"/>
      <c r="D71" s="23">
        <f>IF(C71="","",IF(C71&lt;'Configurações'!$B$8,"Manhã",IF(C71&lt;'Configurações'!$B$9,"Tarde","Noite")))</f>
        <v/>
      </c>
      <c r="E71" s="15" t="n"/>
      <c r="F71" s="15" t="n"/>
      <c r="G71" s="19" t="n"/>
      <c r="H71" s="19" t="n"/>
      <c r="I71" s="19" t="n"/>
      <c r="J71" s="19" t="n"/>
      <c r="K71" s="24">
        <f>IF(COUNTA(G71:J71)=0,"",IF(COUNT(G71:J71)&lt;4,"",SUM(G71:J71)))</f>
        <v/>
      </c>
      <c r="L71" s="24">
        <f>IF(F71="","",IFERROR(VLOOKUP(F71,'Configurações'!$D$2:$E$11,2,FALSE),""))</f>
        <v/>
      </c>
      <c r="M71" s="25">
        <f>IF(OR(K71="",L71="",L71=0),"",K71/L71)</f>
        <v/>
      </c>
      <c r="N71" s="23">
        <f>IF(COUNTA(A71:C71,E71:J71,O71)=0,"",IF(AND(A71&lt;&gt;"",COUNTIF($A$2:$A$201,A71)&gt;1),"ID DUPLICADO",IF(OR(A71="",B71="",C71="",E71="",F71="",COUNT(G71:J71)&lt;4,O71=""),"INCOMPLETO",IF(L71="","SEM CAPACIDADE",IF(M71&gt;='Configurações'!$B$5,"ATENÇÃO","OK")))))</f>
        <v/>
      </c>
      <c r="O71" s="15" t="n"/>
      <c r="P71" s="23">
        <f>IF(A71="","",IF(AND(O71="Conferido",OR(N71="OK",N71="ATENÇÃO",N71="SEM CAPACIDADE")),"Sim","Não"))</f>
        <v/>
      </c>
      <c r="Q71" s="22" t="n"/>
      <c r="S71">
        <f>IF('Configurações'!G71="","",'Configurações'!G71)</f>
        <v/>
      </c>
      <c r="T71">
        <f>IF('Configurações'!D71="","",'Configurações'!D71)</f>
        <v/>
      </c>
    </row>
    <row r="72" ht="20" customHeight="1">
      <c r="A72" s="15" t="n"/>
      <c r="B72" s="16" t="n"/>
      <c r="C72" s="17" t="n"/>
      <c r="D72" s="18">
        <f>IF(C72="","",IF(C72&lt;'Configurações'!$B$8,"Manhã",IF(C72&lt;'Configurações'!$B$9,"Tarde","Noite")))</f>
        <v/>
      </c>
      <c r="E72" s="15" t="n"/>
      <c r="F72" s="15" t="n"/>
      <c r="G72" s="19" t="n"/>
      <c r="H72" s="19" t="n"/>
      <c r="I72" s="19" t="n"/>
      <c r="J72" s="19" t="n"/>
      <c r="K72" s="20">
        <f>IF(COUNTA(G72:J72)=0,"",IF(COUNT(G72:J72)&lt;4,"",SUM(G72:J72)))</f>
        <v/>
      </c>
      <c r="L72" s="20">
        <f>IF(F72="","",IFERROR(VLOOKUP(F72,'Configurações'!$D$2:$E$11,2,FALSE),""))</f>
        <v/>
      </c>
      <c r="M72" s="21">
        <f>IF(OR(K72="",L72="",L72=0),"",K72/L72)</f>
        <v/>
      </c>
      <c r="N72" s="18">
        <f>IF(COUNTA(A72:C72,E72:J72,O72)=0,"",IF(AND(A72&lt;&gt;"",COUNTIF($A$2:$A$201,A72)&gt;1),"ID DUPLICADO",IF(OR(A72="",B72="",C72="",E72="",F72="",COUNT(G72:J72)&lt;4,O72=""),"INCOMPLETO",IF(L72="","SEM CAPACIDADE",IF(M72&gt;='Configurações'!$B$5,"ATENÇÃO","OK")))))</f>
        <v/>
      </c>
      <c r="O72" s="15" t="n"/>
      <c r="P72" s="18">
        <f>IF(A72="","",IF(AND(O72="Conferido",OR(N72="OK",N72="ATENÇÃO",N72="SEM CAPACIDADE")),"Sim","Não"))</f>
        <v/>
      </c>
      <c r="Q72" s="22" t="n"/>
      <c r="S72">
        <f>IF('Configurações'!G72="","",'Configurações'!G72)</f>
        <v/>
      </c>
      <c r="T72">
        <f>IF('Configurações'!D72="","",'Configurações'!D72)</f>
        <v/>
      </c>
    </row>
    <row r="73" ht="20" customHeight="1">
      <c r="A73" s="15" t="n"/>
      <c r="B73" s="16" t="n"/>
      <c r="C73" s="17" t="n"/>
      <c r="D73" s="23">
        <f>IF(C73="","",IF(C73&lt;'Configurações'!$B$8,"Manhã",IF(C73&lt;'Configurações'!$B$9,"Tarde","Noite")))</f>
        <v/>
      </c>
      <c r="E73" s="15" t="n"/>
      <c r="F73" s="15" t="n"/>
      <c r="G73" s="19" t="n"/>
      <c r="H73" s="19" t="n"/>
      <c r="I73" s="19" t="n"/>
      <c r="J73" s="19" t="n"/>
      <c r="K73" s="24">
        <f>IF(COUNTA(G73:J73)=0,"",IF(COUNT(G73:J73)&lt;4,"",SUM(G73:J73)))</f>
        <v/>
      </c>
      <c r="L73" s="24">
        <f>IF(F73="","",IFERROR(VLOOKUP(F73,'Configurações'!$D$2:$E$11,2,FALSE),""))</f>
        <v/>
      </c>
      <c r="M73" s="25">
        <f>IF(OR(K73="",L73="",L73=0),"",K73/L73)</f>
        <v/>
      </c>
      <c r="N73" s="23">
        <f>IF(COUNTA(A73:C73,E73:J73,O73)=0,"",IF(AND(A73&lt;&gt;"",COUNTIF($A$2:$A$201,A73)&gt;1),"ID DUPLICADO",IF(OR(A73="",B73="",C73="",E73="",F73="",COUNT(G73:J73)&lt;4,O73=""),"INCOMPLETO",IF(L73="","SEM CAPACIDADE",IF(M73&gt;='Configurações'!$B$5,"ATENÇÃO","OK")))))</f>
        <v/>
      </c>
      <c r="O73" s="15" t="n"/>
      <c r="P73" s="23">
        <f>IF(A73="","",IF(AND(O73="Conferido",OR(N73="OK",N73="ATENÇÃO",N73="SEM CAPACIDADE")),"Sim","Não"))</f>
        <v/>
      </c>
      <c r="Q73" s="22" t="n"/>
      <c r="S73">
        <f>IF('Configurações'!G73="","",'Configurações'!G73)</f>
        <v/>
      </c>
      <c r="T73">
        <f>IF('Configurações'!D73="","",'Configurações'!D73)</f>
        <v/>
      </c>
    </row>
    <row r="74" ht="20" customHeight="1">
      <c r="A74" s="15" t="n"/>
      <c r="B74" s="16" t="n"/>
      <c r="C74" s="17" t="n"/>
      <c r="D74" s="18">
        <f>IF(C74="","",IF(C74&lt;'Configurações'!$B$8,"Manhã",IF(C74&lt;'Configurações'!$B$9,"Tarde","Noite")))</f>
        <v/>
      </c>
      <c r="E74" s="15" t="n"/>
      <c r="F74" s="15" t="n"/>
      <c r="G74" s="19" t="n"/>
      <c r="H74" s="19" t="n"/>
      <c r="I74" s="19" t="n"/>
      <c r="J74" s="19" t="n"/>
      <c r="K74" s="20">
        <f>IF(COUNTA(G74:J74)=0,"",IF(COUNT(G74:J74)&lt;4,"",SUM(G74:J74)))</f>
        <v/>
      </c>
      <c r="L74" s="20">
        <f>IF(F74="","",IFERROR(VLOOKUP(F74,'Configurações'!$D$2:$E$11,2,FALSE),""))</f>
        <v/>
      </c>
      <c r="M74" s="21">
        <f>IF(OR(K74="",L74="",L74=0),"",K74/L74)</f>
        <v/>
      </c>
      <c r="N74" s="18">
        <f>IF(COUNTA(A74:C74,E74:J74,O74)=0,"",IF(AND(A74&lt;&gt;"",COUNTIF($A$2:$A$201,A74)&gt;1),"ID DUPLICADO",IF(OR(A74="",B74="",C74="",E74="",F74="",COUNT(G74:J74)&lt;4,O74=""),"INCOMPLETO",IF(L74="","SEM CAPACIDADE",IF(M74&gt;='Configurações'!$B$5,"ATENÇÃO","OK")))))</f>
        <v/>
      </c>
      <c r="O74" s="15" t="n"/>
      <c r="P74" s="18">
        <f>IF(A74="","",IF(AND(O74="Conferido",OR(N74="OK",N74="ATENÇÃO",N74="SEM CAPACIDADE")),"Sim","Não"))</f>
        <v/>
      </c>
      <c r="Q74" s="22" t="n"/>
      <c r="S74">
        <f>IF('Configurações'!G74="","",'Configurações'!G74)</f>
        <v/>
      </c>
      <c r="T74">
        <f>IF('Configurações'!D74="","",'Configurações'!D74)</f>
        <v/>
      </c>
    </row>
    <row r="75" ht="20" customHeight="1">
      <c r="A75" s="15" t="n"/>
      <c r="B75" s="16" t="n"/>
      <c r="C75" s="17" t="n"/>
      <c r="D75" s="23">
        <f>IF(C75="","",IF(C75&lt;'Configurações'!$B$8,"Manhã",IF(C75&lt;'Configurações'!$B$9,"Tarde","Noite")))</f>
        <v/>
      </c>
      <c r="E75" s="15" t="n"/>
      <c r="F75" s="15" t="n"/>
      <c r="G75" s="19" t="n"/>
      <c r="H75" s="19" t="n"/>
      <c r="I75" s="19" t="n"/>
      <c r="J75" s="19" t="n"/>
      <c r="K75" s="24">
        <f>IF(COUNTA(G75:J75)=0,"",IF(COUNT(G75:J75)&lt;4,"",SUM(G75:J75)))</f>
        <v/>
      </c>
      <c r="L75" s="24">
        <f>IF(F75="","",IFERROR(VLOOKUP(F75,'Configurações'!$D$2:$E$11,2,FALSE),""))</f>
        <v/>
      </c>
      <c r="M75" s="25">
        <f>IF(OR(K75="",L75="",L75=0),"",K75/L75)</f>
        <v/>
      </c>
      <c r="N75" s="23">
        <f>IF(COUNTA(A75:C75,E75:J75,O75)=0,"",IF(AND(A75&lt;&gt;"",COUNTIF($A$2:$A$201,A75)&gt;1),"ID DUPLICADO",IF(OR(A75="",B75="",C75="",E75="",F75="",COUNT(G75:J75)&lt;4,O75=""),"INCOMPLETO",IF(L75="","SEM CAPACIDADE",IF(M75&gt;='Configurações'!$B$5,"ATENÇÃO","OK")))))</f>
        <v/>
      </c>
      <c r="O75" s="15" t="n"/>
      <c r="P75" s="23">
        <f>IF(A75="","",IF(AND(O75="Conferido",OR(N75="OK",N75="ATENÇÃO",N75="SEM CAPACIDADE")),"Sim","Não"))</f>
        <v/>
      </c>
      <c r="Q75" s="22" t="n"/>
      <c r="S75">
        <f>IF('Configurações'!G75="","",'Configurações'!G75)</f>
        <v/>
      </c>
      <c r="T75">
        <f>IF('Configurações'!D75="","",'Configurações'!D75)</f>
        <v/>
      </c>
    </row>
    <row r="76" ht="20" customHeight="1">
      <c r="A76" s="15" t="n"/>
      <c r="B76" s="16" t="n"/>
      <c r="C76" s="17" t="n"/>
      <c r="D76" s="18">
        <f>IF(C76="","",IF(C76&lt;'Configurações'!$B$8,"Manhã",IF(C76&lt;'Configurações'!$B$9,"Tarde","Noite")))</f>
        <v/>
      </c>
      <c r="E76" s="15" t="n"/>
      <c r="F76" s="15" t="n"/>
      <c r="G76" s="19" t="n"/>
      <c r="H76" s="19" t="n"/>
      <c r="I76" s="19" t="n"/>
      <c r="J76" s="19" t="n"/>
      <c r="K76" s="20">
        <f>IF(COUNTA(G76:J76)=0,"",IF(COUNT(G76:J76)&lt;4,"",SUM(G76:J76)))</f>
        <v/>
      </c>
      <c r="L76" s="20">
        <f>IF(F76="","",IFERROR(VLOOKUP(F76,'Configurações'!$D$2:$E$11,2,FALSE),""))</f>
        <v/>
      </c>
      <c r="M76" s="21">
        <f>IF(OR(K76="",L76="",L76=0),"",K76/L76)</f>
        <v/>
      </c>
      <c r="N76" s="18">
        <f>IF(COUNTA(A76:C76,E76:J76,O76)=0,"",IF(AND(A76&lt;&gt;"",COUNTIF($A$2:$A$201,A76)&gt;1),"ID DUPLICADO",IF(OR(A76="",B76="",C76="",E76="",F76="",COUNT(G76:J76)&lt;4,O76=""),"INCOMPLETO",IF(L76="","SEM CAPACIDADE",IF(M76&gt;='Configurações'!$B$5,"ATENÇÃO","OK")))))</f>
        <v/>
      </c>
      <c r="O76" s="15" t="n"/>
      <c r="P76" s="18">
        <f>IF(A76="","",IF(AND(O76="Conferido",OR(N76="OK",N76="ATENÇÃO",N76="SEM CAPACIDADE")),"Sim","Não"))</f>
        <v/>
      </c>
      <c r="Q76" s="22" t="n"/>
      <c r="S76">
        <f>IF('Configurações'!G76="","",'Configurações'!G76)</f>
        <v/>
      </c>
      <c r="T76">
        <f>IF('Configurações'!D76="","",'Configurações'!D76)</f>
        <v/>
      </c>
    </row>
    <row r="77" ht="20" customHeight="1">
      <c r="A77" s="15" t="n"/>
      <c r="B77" s="16" t="n"/>
      <c r="C77" s="17" t="n"/>
      <c r="D77" s="23">
        <f>IF(C77="","",IF(C77&lt;'Configurações'!$B$8,"Manhã",IF(C77&lt;'Configurações'!$B$9,"Tarde","Noite")))</f>
        <v/>
      </c>
      <c r="E77" s="15" t="n"/>
      <c r="F77" s="15" t="n"/>
      <c r="G77" s="19" t="n"/>
      <c r="H77" s="19" t="n"/>
      <c r="I77" s="19" t="n"/>
      <c r="J77" s="19" t="n"/>
      <c r="K77" s="24">
        <f>IF(COUNTA(G77:J77)=0,"",IF(COUNT(G77:J77)&lt;4,"",SUM(G77:J77)))</f>
        <v/>
      </c>
      <c r="L77" s="24">
        <f>IF(F77="","",IFERROR(VLOOKUP(F77,'Configurações'!$D$2:$E$11,2,FALSE),""))</f>
        <v/>
      </c>
      <c r="M77" s="25">
        <f>IF(OR(K77="",L77="",L77=0),"",K77/L77)</f>
        <v/>
      </c>
      <c r="N77" s="23">
        <f>IF(COUNTA(A77:C77,E77:J77,O77)=0,"",IF(AND(A77&lt;&gt;"",COUNTIF($A$2:$A$201,A77)&gt;1),"ID DUPLICADO",IF(OR(A77="",B77="",C77="",E77="",F77="",COUNT(G77:J77)&lt;4,O77=""),"INCOMPLETO",IF(L77="","SEM CAPACIDADE",IF(M77&gt;='Configurações'!$B$5,"ATENÇÃO","OK")))))</f>
        <v/>
      </c>
      <c r="O77" s="15" t="n"/>
      <c r="P77" s="23">
        <f>IF(A77="","",IF(AND(O77="Conferido",OR(N77="OK",N77="ATENÇÃO",N77="SEM CAPACIDADE")),"Sim","Não"))</f>
        <v/>
      </c>
      <c r="Q77" s="22" t="n"/>
      <c r="S77">
        <f>IF('Configurações'!G77="","",'Configurações'!G77)</f>
        <v/>
      </c>
      <c r="T77">
        <f>IF('Configurações'!D77="","",'Configurações'!D77)</f>
        <v/>
      </c>
    </row>
    <row r="78" ht="20" customHeight="1">
      <c r="A78" s="15" t="n"/>
      <c r="B78" s="16" t="n"/>
      <c r="C78" s="17" t="n"/>
      <c r="D78" s="18">
        <f>IF(C78="","",IF(C78&lt;'Configurações'!$B$8,"Manhã",IF(C78&lt;'Configurações'!$B$9,"Tarde","Noite")))</f>
        <v/>
      </c>
      <c r="E78" s="15" t="n"/>
      <c r="F78" s="15" t="n"/>
      <c r="G78" s="19" t="n"/>
      <c r="H78" s="19" t="n"/>
      <c r="I78" s="19" t="n"/>
      <c r="J78" s="19" t="n"/>
      <c r="K78" s="20">
        <f>IF(COUNTA(G78:J78)=0,"",IF(COUNT(G78:J78)&lt;4,"",SUM(G78:J78)))</f>
        <v/>
      </c>
      <c r="L78" s="20">
        <f>IF(F78="","",IFERROR(VLOOKUP(F78,'Configurações'!$D$2:$E$11,2,FALSE),""))</f>
        <v/>
      </c>
      <c r="M78" s="21">
        <f>IF(OR(K78="",L78="",L78=0),"",K78/L78)</f>
        <v/>
      </c>
      <c r="N78" s="18">
        <f>IF(COUNTA(A78:C78,E78:J78,O78)=0,"",IF(AND(A78&lt;&gt;"",COUNTIF($A$2:$A$201,A78)&gt;1),"ID DUPLICADO",IF(OR(A78="",B78="",C78="",E78="",F78="",COUNT(G78:J78)&lt;4,O78=""),"INCOMPLETO",IF(L78="","SEM CAPACIDADE",IF(M78&gt;='Configurações'!$B$5,"ATENÇÃO","OK")))))</f>
        <v/>
      </c>
      <c r="O78" s="15" t="n"/>
      <c r="P78" s="18">
        <f>IF(A78="","",IF(AND(O78="Conferido",OR(N78="OK",N78="ATENÇÃO",N78="SEM CAPACIDADE")),"Sim","Não"))</f>
        <v/>
      </c>
      <c r="Q78" s="22" t="n"/>
      <c r="S78">
        <f>IF('Configurações'!G78="","",'Configurações'!G78)</f>
        <v/>
      </c>
      <c r="T78">
        <f>IF('Configurações'!D78="","",'Configurações'!D78)</f>
        <v/>
      </c>
    </row>
    <row r="79" ht="20" customHeight="1">
      <c r="A79" s="15" t="n"/>
      <c r="B79" s="16" t="n"/>
      <c r="C79" s="17" t="n"/>
      <c r="D79" s="23">
        <f>IF(C79="","",IF(C79&lt;'Configurações'!$B$8,"Manhã",IF(C79&lt;'Configurações'!$B$9,"Tarde","Noite")))</f>
        <v/>
      </c>
      <c r="E79" s="15" t="n"/>
      <c r="F79" s="15" t="n"/>
      <c r="G79" s="19" t="n"/>
      <c r="H79" s="19" t="n"/>
      <c r="I79" s="19" t="n"/>
      <c r="J79" s="19" t="n"/>
      <c r="K79" s="24">
        <f>IF(COUNTA(G79:J79)=0,"",IF(COUNT(G79:J79)&lt;4,"",SUM(G79:J79)))</f>
        <v/>
      </c>
      <c r="L79" s="24">
        <f>IF(F79="","",IFERROR(VLOOKUP(F79,'Configurações'!$D$2:$E$11,2,FALSE),""))</f>
        <v/>
      </c>
      <c r="M79" s="25">
        <f>IF(OR(K79="",L79="",L79=0),"",K79/L79)</f>
        <v/>
      </c>
      <c r="N79" s="23">
        <f>IF(COUNTA(A79:C79,E79:J79,O79)=0,"",IF(AND(A79&lt;&gt;"",COUNTIF($A$2:$A$201,A79)&gt;1),"ID DUPLICADO",IF(OR(A79="",B79="",C79="",E79="",F79="",COUNT(G79:J79)&lt;4,O79=""),"INCOMPLETO",IF(L79="","SEM CAPACIDADE",IF(M79&gt;='Configurações'!$B$5,"ATENÇÃO","OK")))))</f>
        <v/>
      </c>
      <c r="O79" s="15" t="n"/>
      <c r="P79" s="23">
        <f>IF(A79="","",IF(AND(O79="Conferido",OR(N79="OK",N79="ATENÇÃO",N79="SEM CAPACIDADE")),"Sim","Não"))</f>
        <v/>
      </c>
      <c r="Q79" s="22" t="n"/>
      <c r="S79">
        <f>IF('Configurações'!G79="","",'Configurações'!G79)</f>
        <v/>
      </c>
      <c r="T79">
        <f>IF('Configurações'!D79="","",'Configurações'!D79)</f>
        <v/>
      </c>
    </row>
    <row r="80" ht="20" customHeight="1">
      <c r="A80" s="15" t="n"/>
      <c r="B80" s="16" t="n"/>
      <c r="C80" s="17" t="n"/>
      <c r="D80" s="18">
        <f>IF(C80="","",IF(C80&lt;'Configurações'!$B$8,"Manhã",IF(C80&lt;'Configurações'!$B$9,"Tarde","Noite")))</f>
        <v/>
      </c>
      <c r="E80" s="15" t="n"/>
      <c r="F80" s="15" t="n"/>
      <c r="G80" s="19" t="n"/>
      <c r="H80" s="19" t="n"/>
      <c r="I80" s="19" t="n"/>
      <c r="J80" s="19" t="n"/>
      <c r="K80" s="20">
        <f>IF(COUNTA(G80:J80)=0,"",IF(COUNT(G80:J80)&lt;4,"",SUM(G80:J80)))</f>
        <v/>
      </c>
      <c r="L80" s="20">
        <f>IF(F80="","",IFERROR(VLOOKUP(F80,'Configurações'!$D$2:$E$11,2,FALSE),""))</f>
        <v/>
      </c>
      <c r="M80" s="21">
        <f>IF(OR(K80="",L80="",L80=0),"",K80/L80)</f>
        <v/>
      </c>
      <c r="N80" s="18">
        <f>IF(COUNTA(A80:C80,E80:J80,O80)=0,"",IF(AND(A80&lt;&gt;"",COUNTIF($A$2:$A$201,A80)&gt;1),"ID DUPLICADO",IF(OR(A80="",B80="",C80="",E80="",F80="",COUNT(G80:J80)&lt;4,O80=""),"INCOMPLETO",IF(L80="","SEM CAPACIDADE",IF(M80&gt;='Configurações'!$B$5,"ATENÇÃO","OK")))))</f>
        <v/>
      </c>
      <c r="O80" s="15" t="n"/>
      <c r="P80" s="18">
        <f>IF(A80="","",IF(AND(O80="Conferido",OR(N80="OK",N80="ATENÇÃO",N80="SEM CAPACIDADE")),"Sim","Não"))</f>
        <v/>
      </c>
      <c r="Q80" s="22" t="n"/>
      <c r="S80">
        <f>IF('Configurações'!G80="","",'Configurações'!G80)</f>
        <v/>
      </c>
      <c r="T80">
        <f>IF('Configurações'!D80="","",'Configurações'!D80)</f>
        <v/>
      </c>
    </row>
    <row r="81" ht="20" customHeight="1">
      <c r="A81" s="15" t="n"/>
      <c r="B81" s="16" t="n"/>
      <c r="C81" s="17" t="n"/>
      <c r="D81" s="23">
        <f>IF(C81="","",IF(C81&lt;'Configurações'!$B$8,"Manhã",IF(C81&lt;'Configurações'!$B$9,"Tarde","Noite")))</f>
        <v/>
      </c>
      <c r="E81" s="15" t="n"/>
      <c r="F81" s="15" t="n"/>
      <c r="G81" s="19" t="n"/>
      <c r="H81" s="19" t="n"/>
      <c r="I81" s="19" t="n"/>
      <c r="J81" s="19" t="n"/>
      <c r="K81" s="24">
        <f>IF(COUNTA(G81:J81)=0,"",IF(COUNT(G81:J81)&lt;4,"",SUM(G81:J81)))</f>
        <v/>
      </c>
      <c r="L81" s="24">
        <f>IF(F81="","",IFERROR(VLOOKUP(F81,'Configurações'!$D$2:$E$11,2,FALSE),""))</f>
        <v/>
      </c>
      <c r="M81" s="25">
        <f>IF(OR(K81="",L81="",L81=0),"",K81/L81)</f>
        <v/>
      </c>
      <c r="N81" s="23">
        <f>IF(COUNTA(A81:C81,E81:J81,O81)=0,"",IF(AND(A81&lt;&gt;"",COUNTIF($A$2:$A$201,A81)&gt;1),"ID DUPLICADO",IF(OR(A81="",B81="",C81="",E81="",F81="",COUNT(G81:J81)&lt;4,O81=""),"INCOMPLETO",IF(L81="","SEM CAPACIDADE",IF(M81&gt;='Configurações'!$B$5,"ATENÇÃO","OK")))))</f>
        <v/>
      </c>
      <c r="O81" s="15" t="n"/>
      <c r="P81" s="23">
        <f>IF(A81="","",IF(AND(O81="Conferido",OR(N81="OK",N81="ATENÇÃO",N81="SEM CAPACIDADE")),"Sim","Não"))</f>
        <v/>
      </c>
      <c r="Q81" s="22" t="n"/>
      <c r="S81">
        <f>IF('Configurações'!G81="","",'Configurações'!G81)</f>
        <v/>
      </c>
      <c r="T81">
        <f>IF('Configurações'!D81="","",'Configurações'!D81)</f>
        <v/>
      </c>
    </row>
    <row r="82" ht="20" customHeight="1">
      <c r="A82" s="15" t="n"/>
      <c r="B82" s="16" t="n"/>
      <c r="C82" s="17" t="n"/>
      <c r="D82" s="18">
        <f>IF(C82="","",IF(C82&lt;'Configurações'!$B$8,"Manhã",IF(C82&lt;'Configurações'!$B$9,"Tarde","Noite")))</f>
        <v/>
      </c>
      <c r="E82" s="15" t="n"/>
      <c r="F82" s="15" t="n"/>
      <c r="G82" s="19" t="n"/>
      <c r="H82" s="19" t="n"/>
      <c r="I82" s="19" t="n"/>
      <c r="J82" s="19" t="n"/>
      <c r="K82" s="20">
        <f>IF(COUNTA(G82:J82)=0,"",IF(COUNT(G82:J82)&lt;4,"",SUM(G82:J82)))</f>
        <v/>
      </c>
      <c r="L82" s="20">
        <f>IF(F82="","",IFERROR(VLOOKUP(F82,'Configurações'!$D$2:$E$11,2,FALSE),""))</f>
        <v/>
      </c>
      <c r="M82" s="21">
        <f>IF(OR(K82="",L82="",L82=0),"",K82/L82)</f>
        <v/>
      </c>
      <c r="N82" s="18">
        <f>IF(COUNTA(A82:C82,E82:J82,O82)=0,"",IF(AND(A82&lt;&gt;"",COUNTIF($A$2:$A$201,A82)&gt;1),"ID DUPLICADO",IF(OR(A82="",B82="",C82="",E82="",F82="",COUNT(G82:J82)&lt;4,O82=""),"INCOMPLETO",IF(L82="","SEM CAPACIDADE",IF(M82&gt;='Configurações'!$B$5,"ATENÇÃO","OK")))))</f>
        <v/>
      </c>
      <c r="O82" s="15" t="n"/>
      <c r="P82" s="18">
        <f>IF(A82="","",IF(AND(O82="Conferido",OR(N82="OK",N82="ATENÇÃO",N82="SEM CAPACIDADE")),"Sim","Não"))</f>
        <v/>
      </c>
      <c r="Q82" s="22" t="n"/>
      <c r="S82">
        <f>IF('Configurações'!G82="","",'Configurações'!G82)</f>
        <v/>
      </c>
      <c r="T82">
        <f>IF('Configurações'!D82="","",'Configurações'!D82)</f>
        <v/>
      </c>
    </row>
    <row r="83" ht="20" customHeight="1">
      <c r="A83" s="15" t="n"/>
      <c r="B83" s="16" t="n"/>
      <c r="C83" s="17" t="n"/>
      <c r="D83" s="23">
        <f>IF(C83="","",IF(C83&lt;'Configurações'!$B$8,"Manhã",IF(C83&lt;'Configurações'!$B$9,"Tarde","Noite")))</f>
        <v/>
      </c>
      <c r="E83" s="15" t="n"/>
      <c r="F83" s="15" t="n"/>
      <c r="G83" s="19" t="n"/>
      <c r="H83" s="19" t="n"/>
      <c r="I83" s="19" t="n"/>
      <c r="J83" s="19" t="n"/>
      <c r="K83" s="24">
        <f>IF(COUNTA(G83:J83)=0,"",IF(COUNT(G83:J83)&lt;4,"",SUM(G83:J83)))</f>
        <v/>
      </c>
      <c r="L83" s="24">
        <f>IF(F83="","",IFERROR(VLOOKUP(F83,'Configurações'!$D$2:$E$11,2,FALSE),""))</f>
        <v/>
      </c>
      <c r="M83" s="25">
        <f>IF(OR(K83="",L83="",L83=0),"",K83/L83)</f>
        <v/>
      </c>
      <c r="N83" s="23">
        <f>IF(COUNTA(A83:C83,E83:J83,O83)=0,"",IF(AND(A83&lt;&gt;"",COUNTIF($A$2:$A$201,A83)&gt;1),"ID DUPLICADO",IF(OR(A83="",B83="",C83="",E83="",F83="",COUNT(G83:J83)&lt;4,O83=""),"INCOMPLETO",IF(L83="","SEM CAPACIDADE",IF(M83&gt;='Configurações'!$B$5,"ATENÇÃO","OK")))))</f>
        <v/>
      </c>
      <c r="O83" s="15" t="n"/>
      <c r="P83" s="23">
        <f>IF(A83="","",IF(AND(O83="Conferido",OR(N83="OK",N83="ATENÇÃO",N83="SEM CAPACIDADE")),"Sim","Não"))</f>
        <v/>
      </c>
      <c r="Q83" s="22" t="n"/>
      <c r="S83">
        <f>IF('Configurações'!G83="","",'Configurações'!G83)</f>
        <v/>
      </c>
      <c r="T83">
        <f>IF('Configurações'!D83="","",'Configurações'!D83)</f>
        <v/>
      </c>
    </row>
    <row r="84" ht="20" customHeight="1">
      <c r="A84" s="15" t="n"/>
      <c r="B84" s="16" t="n"/>
      <c r="C84" s="17" t="n"/>
      <c r="D84" s="18">
        <f>IF(C84="","",IF(C84&lt;'Configurações'!$B$8,"Manhã",IF(C84&lt;'Configurações'!$B$9,"Tarde","Noite")))</f>
        <v/>
      </c>
      <c r="E84" s="15" t="n"/>
      <c r="F84" s="15" t="n"/>
      <c r="G84" s="19" t="n"/>
      <c r="H84" s="19" t="n"/>
      <c r="I84" s="19" t="n"/>
      <c r="J84" s="19" t="n"/>
      <c r="K84" s="20">
        <f>IF(COUNTA(G84:J84)=0,"",IF(COUNT(G84:J84)&lt;4,"",SUM(G84:J84)))</f>
        <v/>
      </c>
      <c r="L84" s="20">
        <f>IF(F84="","",IFERROR(VLOOKUP(F84,'Configurações'!$D$2:$E$11,2,FALSE),""))</f>
        <v/>
      </c>
      <c r="M84" s="21">
        <f>IF(OR(K84="",L84="",L84=0),"",K84/L84)</f>
        <v/>
      </c>
      <c r="N84" s="18">
        <f>IF(COUNTA(A84:C84,E84:J84,O84)=0,"",IF(AND(A84&lt;&gt;"",COUNTIF($A$2:$A$201,A84)&gt;1),"ID DUPLICADO",IF(OR(A84="",B84="",C84="",E84="",F84="",COUNT(G84:J84)&lt;4,O84=""),"INCOMPLETO",IF(L84="","SEM CAPACIDADE",IF(M84&gt;='Configurações'!$B$5,"ATENÇÃO","OK")))))</f>
        <v/>
      </c>
      <c r="O84" s="15" t="n"/>
      <c r="P84" s="18">
        <f>IF(A84="","",IF(AND(O84="Conferido",OR(N84="OK",N84="ATENÇÃO",N84="SEM CAPACIDADE")),"Sim","Não"))</f>
        <v/>
      </c>
      <c r="Q84" s="22" t="n"/>
      <c r="S84">
        <f>IF('Configurações'!G84="","",'Configurações'!G84)</f>
        <v/>
      </c>
      <c r="T84">
        <f>IF('Configurações'!D84="","",'Configurações'!D84)</f>
        <v/>
      </c>
    </row>
    <row r="85" ht="20" customHeight="1">
      <c r="A85" s="15" t="n"/>
      <c r="B85" s="16" t="n"/>
      <c r="C85" s="17" t="n"/>
      <c r="D85" s="23">
        <f>IF(C85="","",IF(C85&lt;'Configurações'!$B$8,"Manhã",IF(C85&lt;'Configurações'!$B$9,"Tarde","Noite")))</f>
        <v/>
      </c>
      <c r="E85" s="15" t="n"/>
      <c r="F85" s="15" t="n"/>
      <c r="G85" s="19" t="n"/>
      <c r="H85" s="19" t="n"/>
      <c r="I85" s="19" t="n"/>
      <c r="J85" s="19" t="n"/>
      <c r="K85" s="24">
        <f>IF(COUNTA(G85:J85)=0,"",IF(COUNT(G85:J85)&lt;4,"",SUM(G85:J85)))</f>
        <v/>
      </c>
      <c r="L85" s="24">
        <f>IF(F85="","",IFERROR(VLOOKUP(F85,'Configurações'!$D$2:$E$11,2,FALSE),""))</f>
        <v/>
      </c>
      <c r="M85" s="25">
        <f>IF(OR(K85="",L85="",L85=0),"",K85/L85)</f>
        <v/>
      </c>
      <c r="N85" s="23">
        <f>IF(COUNTA(A85:C85,E85:J85,O85)=0,"",IF(AND(A85&lt;&gt;"",COUNTIF($A$2:$A$201,A85)&gt;1),"ID DUPLICADO",IF(OR(A85="",B85="",C85="",E85="",F85="",COUNT(G85:J85)&lt;4,O85=""),"INCOMPLETO",IF(L85="","SEM CAPACIDADE",IF(M85&gt;='Configurações'!$B$5,"ATENÇÃO","OK")))))</f>
        <v/>
      </c>
      <c r="O85" s="15" t="n"/>
      <c r="P85" s="23">
        <f>IF(A85="","",IF(AND(O85="Conferido",OR(N85="OK",N85="ATENÇÃO",N85="SEM CAPACIDADE")),"Sim","Não"))</f>
        <v/>
      </c>
      <c r="Q85" s="22" t="n"/>
      <c r="S85">
        <f>IF('Configurações'!G85="","",'Configurações'!G85)</f>
        <v/>
      </c>
      <c r="T85">
        <f>IF('Configurações'!D85="","",'Configurações'!D85)</f>
        <v/>
      </c>
    </row>
    <row r="86" ht="20" customHeight="1">
      <c r="A86" s="15" t="n"/>
      <c r="B86" s="16" t="n"/>
      <c r="C86" s="17" t="n"/>
      <c r="D86" s="18">
        <f>IF(C86="","",IF(C86&lt;'Configurações'!$B$8,"Manhã",IF(C86&lt;'Configurações'!$B$9,"Tarde","Noite")))</f>
        <v/>
      </c>
      <c r="E86" s="15" t="n"/>
      <c r="F86" s="15" t="n"/>
      <c r="G86" s="19" t="n"/>
      <c r="H86" s="19" t="n"/>
      <c r="I86" s="19" t="n"/>
      <c r="J86" s="19" t="n"/>
      <c r="K86" s="20">
        <f>IF(COUNTA(G86:J86)=0,"",IF(COUNT(G86:J86)&lt;4,"",SUM(G86:J86)))</f>
        <v/>
      </c>
      <c r="L86" s="20">
        <f>IF(F86="","",IFERROR(VLOOKUP(F86,'Configurações'!$D$2:$E$11,2,FALSE),""))</f>
        <v/>
      </c>
      <c r="M86" s="21">
        <f>IF(OR(K86="",L86="",L86=0),"",K86/L86)</f>
        <v/>
      </c>
      <c r="N86" s="18">
        <f>IF(COUNTA(A86:C86,E86:J86,O86)=0,"",IF(AND(A86&lt;&gt;"",COUNTIF($A$2:$A$201,A86)&gt;1),"ID DUPLICADO",IF(OR(A86="",B86="",C86="",E86="",F86="",COUNT(G86:J86)&lt;4,O86=""),"INCOMPLETO",IF(L86="","SEM CAPACIDADE",IF(M86&gt;='Configurações'!$B$5,"ATENÇÃO","OK")))))</f>
        <v/>
      </c>
      <c r="O86" s="15" t="n"/>
      <c r="P86" s="18">
        <f>IF(A86="","",IF(AND(O86="Conferido",OR(N86="OK",N86="ATENÇÃO",N86="SEM CAPACIDADE")),"Sim","Não"))</f>
        <v/>
      </c>
      <c r="Q86" s="22" t="n"/>
      <c r="S86">
        <f>IF('Configurações'!G86="","",'Configurações'!G86)</f>
        <v/>
      </c>
      <c r="T86">
        <f>IF('Configurações'!D86="","",'Configurações'!D86)</f>
        <v/>
      </c>
    </row>
    <row r="87" ht="20" customHeight="1">
      <c r="A87" s="15" t="n"/>
      <c r="B87" s="16" t="n"/>
      <c r="C87" s="17" t="n"/>
      <c r="D87" s="23">
        <f>IF(C87="","",IF(C87&lt;'Configurações'!$B$8,"Manhã",IF(C87&lt;'Configurações'!$B$9,"Tarde","Noite")))</f>
        <v/>
      </c>
      <c r="E87" s="15" t="n"/>
      <c r="F87" s="15" t="n"/>
      <c r="G87" s="19" t="n"/>
      <c r="H87" s="19" t="n"/>
      <c r="I87" s="19" t="n"/>
      <c r="J87" s="19" t="n"/>
      <c r="K87" s="24">
        <f>IF(COUNTA(G87:J87)=0,"",IF(COUNT(G87:J87)&lt;4,"",SUM(G87:J87)))</f>
        <v/>
      </c>
      <c r="L87" s="24">
        <f>IF(F87="","",IFERROR(VLOOKUP(F87,'Configurações'!$D$2:$E$11,2,FALSE),""))</f>
        <v/>
      </c>
      <c r="M87" s="25">
        <f>IF(OR(K87="",L87="",L87=0),"",K87/L87)</f>
        <v/>
      </c>
      <c r="N87" s="23">
        <f>IF(COUNTA(A87:C87,E87:J87,O87)=0,"",IF(AND(A87&lt;&gt;"",COUNTIF($A$2:$A$201,A87)&gt;1),"ID DUPLICADO",IF(OR(A87="",B87="",C87="",E87="",F87="",COUNT(G87:J87)&lt;4,O87=""),"INCOMPLETO",IF(L87="","SEM CAPACIDADE",IF(M87&gt;='Configurações'!$B$5,"ATENÇÃO","OK")))))</f>
        <v/>
      </c>
      <c r="O87" s="15" t="n"/>
      <c r="P87" s="23">
        <f>IF(A87="","",IF(AND(O87="Conferido",OR(N87="OK",N87="ATENÇÃO",N87="SEM CAPACIDADE")),"Sim","Não"))</f>
        <v/>
      </c>
      <c r="Q87" s="22" t="n"/>
      <c r="S87">
        <f>IF('Configurações'!G87="","",'Configurações'!G87)</f>
        <v/>
      </c>
      <c r="T87">
        <f>IF('Configurações'!D87="","",'Configurações'!D87)</f>
        <v/>
      </c>
    </row>
    <row r="88" ht="20" customHeight="1">
      <c r="A88" s="15" t="n"/>
      <c r="B88" s="16" t="n"/>
      <c r="C88" s="17" t="n"/>
      <c r="D88" s="18">
        <f>IF(C88="","",IF(C88&lt;'Configurações'!$B$8,"Manhã",IF(C88&lt;'Configurações'!$B$9,"Tarde","Noite")))</f>
        <v/>
      </c>
      <c r="E88" s="15" t="n"/>
      <c r="F88" s="15" t="n"/>
      <c r="G88" s="19" t="n"/>
      <c r="H88" s="19" t="n"/>
      <c r="I88" s="19" t="n"/>
      <c r="J88" s="19" t="n"/>
      <c r="K88" s="20">
        <f>IF(COUNTA(G88:J88)=0,"",IF(COUNT(G88:J88)&lt;4,"",SUM(G88:J88)))</f>
        <v/>
      </c>
      <c r="L88" s="20">
        <f>IF(F88="","",IFERROR(VLOOKUP(F88,'Configurações'!$D$2:$E$11,2,FALSE),""))</f>
        <v/>
      </c>
      <c r="M88" s="21">
        <f>IF(OR(K88="",L88="",L88=0),"",K88/L88)</f>
        <v/>
      </c>
      <c r="N88" s="18">
        <f>IF(COUNTA(A88:C88,E88:J88,O88)=0,"",IF(AND(A88&lt;&gt;"",COUNTIF($A$2:$A$201,A88)&gt;1),"ID DUPLICADO",IF(OR(A88="",B88="",C88="",E88="",F88="",COUNT(G88:J88)&lt;4,O88=""),"INCOMPLETO",IF(L88="","SEM CAPACIDADE",IF(M88&gt;='Configurações'!$B$5,"ATENÇÃO","OK")))))</f>
        <v/>
      </c>
      <c r="O88" s="15" t="n"/>
      <c r="P88" s="18">
        <f>IF(A88="","",IF(AND(O88="Conferido",OR(N88="OK",N88="ATENÇÃO",N88="SEM CAPACIDADE")),"Sim","Não"))</f>
        <v/>
      </c>
      <c r="Q88" s="22" t="n"/>
      <c r="S88">
        <f>IF('Configurações'!G88="","",'Configurações'!G88)</f>
        <v/>
      </c>
      <c r="T88">
        <f>IF('Configurações'!D88="","",'Configurações'!D88)</f>
        <v/>
      </c>
    </row>
    <row r="89" ht="20" customHeight="1">
      <c r="A89" s="15" t="n"/>
      <c r="B89" s="16" t="n"/>
      <c r="C89" s="17" t="n"/>
      <c r="D89" s="23">
        <f>IF(C89="","",IF(C89&lt;'Configurações'!$B$8,"Manhã",IF(C89&lt;'Configurações'!$B$9,"Tarde","Noite")))</f>
        <v/>
      </c>
      <c r="E89" s="15" t="n"/>
      <c r="F89" s="15" t="n"/>
      <c r="G89" s="19" t="n"/>
      <c r="H89" s="19" t="n"/>
      <c r="I89" s="19" t="n"/>
      <c r="J89" s="19" t="n"/>
      <c r="K89" s="24">
        <f>IF(COUNTA(G89:J89)=0,"",IF(COUNT(G89:J89)&lt;4,"",SUM(G89:J89)))</f>
        <v/>
      </c>
      <c r="L89" s="24">
        <f>IF(F89="","",IFERROR(VLOOKUP(F89,'Configurações'!$D$2:$E$11,2,FALSE),""))</f>
        <v/>
      </c>
      <c r="M89" s="25">
        <f>IF(OR(K89="",L89="",L89=0),"",K89/L89)</f>
        <v/>
      </c>
      <c r="N89" s="23">
        <f>IF(COUNTA(A89:C89,E89:J89,O89)=0,"",IF(AND(A89&lt;&gt;"",COUNTIF($A$2:$A$201,A89)&gt;1),"ID DUPLICADO",IF(OR(A89="",B89="",C89="",E89="",F89="",COUNT(G89:J89)&lt;4,O89=""),"INCOMPLETO",IF(L89="","SEM CAPACIDADE",IF(M89&gt;='Configurações'!$B$5,"ATENÇÃO","OK")))))</f>
        <v/>
      </c>
      <c r="O89" s="15" t="n"/>
      <c r="P89" s="23">
        <f>IF(A89="","",IF(AND(O89="Conferido",OR(N89="OK",N89="ATENÇÃO",N89="SEM CAPACIDADE")),"Sim","Não"))</f>
        <v/>
      </c>
      <c r="Q89" s="22" t="n"/>
      <c r="S89">
        <f>IF('Configurações'!G89="","",'Configurações'!G89)</f>
        <v/>
      </c>
      <c r="T89">
        <f>IF('Configurações'!D89="","",'Configurações'!D89)</f>
        <v/>
      </c>
    </row>
    <row r="90" ht="20" customHeight="1">
      <c r="A90" s="15" t="n"/>
      <c r="B90" s="16" t="n"/>
      <c r="C90" s="17" t="n"/>
      <c r="D90" s="18">
        <f>IF(C90="","",IF(C90&lt;'Configurações'!$B$8,"Manhã",IF(C90&lt;'Configurações'!$B$9,"Tarde","Noite")))</f>
        <v/>
      </c>
      <c r="E90" s="15" t="n"/>
      <c r="F90" s="15" t="n"/>
      <c r="G90" s="19" t="n"/>
      <c r="H90" s="19" t="n"/>
      <c r="I90" s="19" t="n"/>
      <c r="J90" s="19" t="n"/>
      <c r="K90" s="20">
        <f>IF(COUNTA(G90:J90)=0,"",IF(COUNT(G90:J90)&lt;4,"",SUM(G90:J90)))</f>
        <v/>
      </c>
      <c r="L90" s="20">
        <f>IF(F90="","",IFERROR(VLOOKUP(F90,'Configurações'!$D$2:$E$11,2,FALSE),""))</f>
        <v/>
      </c>
      <c r="M90" s="21">
        <f>IF(OR(K90="",L90="",L90=0),"",K90/L90)</f>
        <v/>
      </c>
      <c r="N90" s="18">
        <f>IF(COUNTA(A90:C90,E90:J90,O90)=0,"",IF(AND(A90&lt;&gt;"",COUNTIF($A$2:$A$201,A90)&gt;1),"ID DUPLICADO",IF(OR(A90="",B90="",C90="",E90="",F90="",COUNT(G90:J90)&lt;4,O90=""),"INCOMPLETO",IF(L90="","SEM CAPACIDADE",IF(M90&gt;='Configurações'!$B$5,"ATENÇÃO","OK")))))</f>
        <v/>
      </c>
      <c r="O90" s="15" t="n"/>
      <c r="P90" s="18">
        <f>IF(A90="","",IF(AND(O90="Conferido",OR(N90="OK",N90="ATENÇÃO",N90="SEM CAPACIDADE")),"Sim","Não"))</f>
        <v/>
      </c>
      <c r="Q90" s="22" t="n"/>
      <c r="S90">
        <f>IF('Configurações'!G90="","",'Configurações'!G90)</f>
        <v/>
      </c>
      <c r="T90">
        <f>IF('Configurações'!D90="","",'Configurações'!D90)</f>
        <v/>
      </c>
    </row>
    <row r="91" ht="20" customHeight="1">
      <c r="A91" s="15" t="n"/>
      <c r="B91" s="16" t="n"/>
      <c r="C91" s="17" t="n"/>
      <c r="D91" s="23">
        <f>IF(C91="","",IF(C91&lt;'Configurações'!$B$8,"Manhã",IF(C91&lt;'Configurações'!$B$9,"Tarde","Noite")))</f>
        <v/>
      </c>
      <c r="E91" s="15" t="n"/>
      <c r="F91" s="15" t="n"/>
      <c r="G91" s="19" t="n"/>
      <c r="H91" s="19" t="n"/>
      <c r="I91" s="19" t="n"/>
      <c r="J91" s="19" t="n"/>
      <c r="K91" s="24">
        <f>IF(COUNTA(G91:J91)=0,"",IF(COUNT(G91:J91)&lt;4,"",SUM(G91:J91)))</f>
        <v/>
      </c>
      <c r="L91" s="24">
        <f>IF(F91="","",IFERROR(VLOOKUP(F91,'Configurações'!$D$2:$E$11,2,FALSE),""))</f>
        <v/>
      </c>
      <c r="M91" s="25">
        <f>IF(OR(K91="",L91="",L91=0),"",K91/L91)</f>
        <v/>
      </c>
      <c r="N91" s="23">
        <f>IF(COUNTA(A91:C91,E91:J91,O91)=0,"",IF(AND(A91&lt;&gt;"",COUNTIF($A$2:$A$201,A91)&gt;1),"ID DUPLICADO",IF(OR(A91="",B91="",C91="",E91="",F91="",COUNT(G91:J91)&lt;4,O91=""),"INCOMPLETO",IF(L91="","SEM CAPACIDADE",IF(M91&gt;='Configurações'!$B$5,"ATENÇÃO","OK")))))</f>
        <v/>
      </c>
      <c r="O91" s="15" t="n"/>
      <c r="P91" s="23">
        <f>IF(A91="","",IF(AND(O91="Conferido",OR(N91="OK",N91="ATENÇÃO",N91="SEM CAPACIDADE")),"Sim","Não"))</f>
        <v/>
      </c>
      <c r="Q91" s="22" t="n"/>
      <c r="S91">
        <f>IF('Configurações'!G91="","",'Configurações'!G91)</f>
        <v/>
      </c>
      <c r="T91">
        <f>IF('Configurações'!D91="","",'Configurações'!D91)</f>
        <v/>
      </c>
    </row>
    <row r="92" ht="20" customHeight="1">
      <c r="A92" s="15" t="n"/>
      <c r="B92" s="16" t="n"/>
      <c r="C92" s="17" t="n"/>
      <c r="D92" s="18">
        <f>IF(C92="","",IF(C92&lt;'Configurações'!$B$8,"Manhã",IF(C92&lt;'Configurações'!$B$9,"Tarde","Noite")))</f>
        <v/>
      </c>
      <c r="E92" s="15" t="n"/>
      <c r="F92" s="15" t="n"/>
      <c r="G92" s="19" t="n"/>
      <c r="H92" s="19" t="n"/>
      <c r="I92" s="19" t="n"/>
      <c r="J92" s="19" t="n"/>
      <c r="K92" s="20">
        <f>IF(COUNTA(G92:J92)=0,"",IF(COUNT(G92:J92)&lt;4,"",SUM(G92:J92)))</f>
        <v/>
      </c>
      <c r="L92" s="20">
        <f>IF(F92="","",IFERROR(VLOOKUP(F92,'Configurações'!$D$2:$E$11,2,FALSE),""))</f>
        <v/>
      </c>
      <c r="M92" s="21">
        <f>IF(OR(K92="",L92="",L92=0),"",K92/L92)</f>
        <v/>
      </c>
      <c r="N92" s="18">
        <f>IF(COUNTA(A92:C92,E92:J92,O92)=0,"",IF(AND(A92&lt;&gt;"",COUNTIF($A$2:$A$201,A92)&gt;1),"ID DUPLICADO",IF(OR(A92="",B92="",C92="",E92="",F92="",COUNT(G92:J92)&lt;4,O92=""),"INCOMPLETO",IF(L92="","SEM CAPACIDADE",IF(M92&gt;='Configurações'!$B$5,"ATENÇÃO","OK")))))</f>
        <v/>
      </c>
      <c r="O92" s="15" t="n"/>
      <c r="P92" s="18">
        <f>IF(A92="","",IF(AND(O92="Conferido",OR(N92="OK",N92="ATENÇÃO",N92="SEM CAPACIDADE")),"Sim","Não"))</f>
        <v/>
      </c>
      <c r="Q92" s="22" t="n"/>
      <c r="S92">
        <f>IF('Configurações'!G92="","",'Configurações'!G92)</f>
        <v/>
      </c>
      <c r="T92">
        <f>IF('Configurações'!D92="","",'Configurações'!D92)</f>
        <v/>
      </c>
    </row>
    <row r="93" ht="20" customHeight="1">
      <c r="A93" s="15" t="n"/>
      <c r="B93" s="16" t="n"/>
      <c r="C93" s="17" t="n"/>
      <c r="D93" s="23">
        <f>IF(C93="","",IF(C93&lt;'Configurações'!$B$8,"Manhã",IF(C93&lt;'Configurações'!$B$9,"Tarde","Noite")))</f>
        <v/>
      </c>
      <c r="E93" s="15" t="n"/>
      <c r="F93" s="15" t="n"/>
      <c r="G93" s="19" t="n"/>
      <c r="H93" s="19" t="n"/>
      <c r="I93" s="19" t="n"/>
      <c r="J93" s="19" t="n"/>
      <c r="K93" s="24">
        <f>IF(COUNTA(G93:J93)=0,"",IF(COUNT(G93:J93)&lt;4,"",SUM(G93:J93)))</f>
        <v/>
      </c>
      <c r="L93" s="24">
        <f>IF(F93="","",IFERROR(VLOOKUP(F93,'Configurações'!$D$2:$E$11,2,FALSE),""))</f>
        <v/>
      </c>
      <c r="M93" s="25">
        <f>IF(OR(K93="",L93="",L93=0),"",K93/L93)</f>
        <v/>
      </c>
      <c r="N93" s="23">
        <f>IF(COUNTA(A93:C93,E93:J93,O93)=0,"",IF(AND(A93&lt;&gt;"",COUNTIF($A$2:$A$201,A93)&gt;1),"ID DUPLICADO",IF(OR(A93="",B93="",C93="",E93="",F93="",COUNT(G93:J93)&lt;4,O93=""),"INCOMPLETO",IF(L93="","SEM CAPACIDADE",IF(M93&gt;='Configurações'!$B$5,"ATENÇÃO","OK")))))</f>
        <v/>
      </c>
      <c r="O93" s="15" t="n"/>
      <c r="P93" s="23">
        <f>IF(A93="","",IF(AND(O93="Conferido",OR(N93="OK",N93="ATENÇÃO",N93="SEM CAPACIDADE")),"Sim","Não"))</f>
        <v/>
      </c>
      <c r="Q93" s="22" t="n"/>
      <c r="S93">
        <f>IF('Configurações'!G93="","",'Configurações'!G93)</f>
        <v/>
      </c>
      <c r="T93">
        <f>IF('Configurações'!D93="","",'Configurações'!D93)</f>
        <v/>
      </c>
    </row>
    <row r="94" ht="20" customHeight="1">
      <c r="A94" s="15" t="n"/>
      <c r="B94" s="16" t="n"/>
      <c r="C94" s="17" t="n"/>
      <c r="D94" s="18">
        <f>IF(C94="","",IF(C94&lt;'Configurações'!$B$8,"Manhã",IF(C94&lt;'Configurações'!$B$9,"Tarde","Noite")))</f>
        <v/>
      </c>
      <c r="E94" s="15" t="n"/>
      <c r="F94" s="15" t="n"/>
      <c r="G94" s="19" t="n"/>
      <c r="H94" s="19" t="n"/>
      <c r="I94" s="19" t="n"/>
      <c r="J94" s="19" t="n"/>
      <c r="K94" s="20">
        <f>IF(COUNTA(G94:J94)=0,"",IF(COUNT(G94:J94)&lt;4,"",SUM(G94:J94)))</f>
        <v/>
      </c>
      <c r="L94" s="20">
        <f>IF(F94="","",IFERROR(VLOOKUP(F94,'Configurações'!$D$2:$E$11,2,FALSE),""))</f>
        <v/>
      </c>
      <c r="M94" s="21">
        <f>IF(OR(K94="",L94="",L94=0),"",K94/L94)</f>
        <v/>
      </c>
      <c r="N94" s="18">
        <f>IF(COUNTA(A94:C94,E94:J94,O94)=0,"",IF(AND(A94&lt;&gt;"",COUNTIF($A$2:$A$201,A94)&gt;1),"ID DUPLICADO",IF(OR(A94="",B94="",C94="",E94="",F94="",COUNT(G94:J94)&lt;4,O94=""),"INCOMPLETO",IF(L94="","SEM CAPACIDADE",IF(M94&gt;='Configurações'!$B$5,"ATENÇÃO","OK")))))</f>
        <v/>
      </c>
      <c r="O94" s="15" t="n"/>
      <c r="P94" s="18">
        <f>IF(A94="","",IF(AND(O94="Conferido",OR(N94="OK",N94="ATENÇÃO",N94="SEM CAPACIDADE")),"Sim","Não"))</f>
        <v/>
      </c>
      <c r="Q94" s="22" t="n"/>
      <c r="S94">
        <f>IF('Configurações'!G94="","",'Configurações'!G94)</f>
        <v/>
      </c>
      <c r="T94">
        <f>IF('Configurações'!D94="","",'Configurações'!D94)</f>
        <v/>
      </c>
    </row>
    <row r="95" ht="20" customHeight="1">
      <c r="A95" s="15" t="n"/>
      <c r="B95" s="16" t="n"/>
      <c r="C95" s="17" t="n"/>
      <c r="D95" s="23">
        <f>IF(C95="","",IF(C95&lt;'Configurações'!$B$8,"Manhã",IF(C95&lt;'Configurações'!$B$9,"Tarde","Noite")))</f>
        <v/>
      </c>
      <c r="E95" s="15" t="n"/>
      <c r="F95" s="15" t="n"/>
      <c r="G95" s="19" t="n"/>
      <c r="H95" s="19" t="n"/>
      <c r="I95" s="19" t="n"/>
      <c r="J95" s="19" t="n"/>
      <c r="K95" s="24">
        <f>IF(COUNTA(G95:J95)=0,"",IF(COUNT(G95:J95)&lt;4,"",SUM(G95:J95)))</f>
        <v/>
      </c>
      <c r="L95" s="24">
        <f>IF(F95="","",IFERROR(VLOOKUP(F95,'Configurações'!$D$2:$E$11,2,FALSE),""))</f>
        <v/>
      </c>
      <c r="M95" s="25">
        <f>IF(OR(K95="",L95="",L95=0),"",K95/L95)</f>
        <v/>
      </c>
      <c r="N95" s="23">
        <f>IF(COUNTA(A95:C95,E95:J95,O95)=0,"",IF(AND(A95&lt;&gt;"",COUNTIF($A$2:$A$201,A95)&gt;1),"ID DUPLICADO",IF(OR(A95="",B95="",C95="",E95="",F95="",COUNT(G95:J95)&lt;4,O95=""),"INCOMPLETO",IF(L95="","SEM CAPACIDADE",IF(M95&gt;='Configurações'!$B$5,"ATENÇÃO","OK")))))</f>
        <v/>
      </c>
      <c r="O95" s="15" t="n"/>
      <c r="P95" s="23">
        <f>IF(A95="","",IF(AND(O95="Conferido",OR(N95="OK",N95="ATENÇÃO",N95="SEM CAPACIDADE")),"Sim","Não"))</f>
        <v/>
      </c>
      <c r="Q95" s="22" t="n"/>
      <c r="S95">
        <f>IF('Configurações'!G95="","",'Configurações'!G95)</f>
        <v/>
      </c>
      <c r="T95">
        <f>IF('Configurações'!D95="","",'Configurações'!D95)</f>
        <v/>
      </c>
    </row>
    <row r="96" ht="20" customHeight="1">
      <c r="A96" s="15" t="n"/>
      <c r="B96" s="16" t="n"/>
      <c r="C96" s="17" t="n"/>
      <c r="D96" s="18">
        <f>IF(C96="","",IF(C96&lt;'Configurações'!$B$8,"Manhã",IF(C96&lt;'Configurações'!$B$9,"Tarde","Noite")))</f>
        <v/>
      </c>
      <c r="E96" s="15" t="n"/>
      <c r="F96" s="15" t="n"/>
      <c r="G96" s="19" t="n"/>
      <c r="H96" s="19" t="n"/>
      <c r="I96" s="19" t="n"/>
      <c r="J96" s="19" t="n"/>
      <c r="K96" s="20">
        <f>IF(COUNTA(G96:J96)=0,"",IF(COUNT(G96:J96)&lt;4,"",SUM(G96:J96)))</f>
        <v/>
      </c>
      <c r="L96" s="20">
        <f>IF(F96="","",IFERROR(VLOOKUP(F96,'Configurações'!$D$2:$E$11,2,FALSE),""))</f>
        <v/>
      </c>
      <c r="M96" s="21">
        <f>IF(OR(K96="",L96="",L96=0),"",K96/L96)</f>
        <v/>
      </c>
      <c r="N96" s="18">
        <f>IF(COUNTA(A96:C96,E96:J96,O96)=0,"",IF(AND(A96&lt;&gt;"",COUNTIF($A$2:$A$201,A96)&gt;1),"ID DUPLICADO",IF(OR(A96="",B96="",C96="",E96="",F96="",COUNT(G96:J96)&lt;4,O96=""),"INCOMPLETO",IF(L96="","SEM CAPACIDADE",IF(M96&gt;='Configurações'!$B$5,"ATENÇÃO","OK")))))</f>
        <v/>
      </c>
      <c r="O96" s="15" t="n"/>
      <c r="P96" s="18">
        <f>IF(A96="","",IF(AND(O96="Conferido",OR(N96="OK",N96="ATENÇÃO",N96="SEM CAPACIDADE")),"Sim","Não"))</f>
        <v/>
      </c>
      <c r="Q96" s="22" t="n"/>
      <c r="S96">
        <f>IF('Configurações'!G96="","",'Configurações'!G96)</f>
        <v/>
      </c>
      <c r="T96">
        <f>IF('Configurações'!D96="","",'Configurações'!D96)</f>
        <v/>
      </c>
    </row>
    <row r="97" ht="20" customHeight="1">
      <c r="A97" s="15" t="n"/>
      <c r="B97" s="16" t="n"/>
      <c r="C97" s="17" t="n"/>
      <c r="D97" s="23">
        <f>IF(C97="","",IF(C97&lt;'Configurações'!$B$8,"Manhã",IF(C97&lt;'Configurações'!$B$9,"Tarde","Noite")))</f>
        <v/>
      </c>
      <c r="E97" s="15" t="n"/>
      <c r="F97" s="15" t="n"/>
      <c r="G97" s="19" t="n"/>
      <c r="H97" s="19" t="n"/>
      <c r="I97" s="19" t="n"/>
      <c r="J97" s="19" t="n"/>
      <c r="K97" s="24">
        <f>IF(COUNTA(G97:J97)=0,"",IF(COUNT(G97:J97)&lt;4,"",SUM(G97:J97)))</f>
        <v/>
      </c>
      <c r="L97" s="24">
        <f>IF(F97="","",IFERROR(VLOOKUP(F97,'Configurações'!$D$2:$E$11,2,FALSE),""))</f>
        <v/>
      </c>
      <c r="M97" s="25">
        <f>IF(OR(K97="",L97="",L97=0),"",K97/L97)</f>
        <v/>
      </c>
      <c r="N97" s="23">
        <f>IF(COUNTA(A97:C97,E97:J97,O97)=0,"",IF(AND(A97&lt;&gt;"",COUNTIF($A$2:$A$201,A97)&gt;1),"ID DUPLICADO",IF(OR(A97="",B97="",C97="",E97="",F97="",COUNT(G97:J97)&lt;4,O97=""),"INCOMPLETO",IF(L97="","SEM CAPACIDADE",IF(M97&gt;='Configurações'!$B$5,"ATENÇÃO","OK")))))</f>
        <v/>
      </c>
      <c r="O97" s="15" t="n"/>
      <c r="P97" s="23">
        <f>IF(A97="","",IF(AND(O97="Conferido",OR(N97="OK",N97="ATENÇÃO",N97="SEM CAPACIDADE")),"Sim","Não"))</f>
        <v/>
      </c>
      <c r="Q97" s="22" t="n"/>
      <c r="S97">
        <f>IF('Configurações'!G97="","",'Configurações'!G97)</f>
        <v/>
      </c>
      <c r="T97">
        <f>IF('Configurações'!D97="","",'Configurações'!D97)</f>
        <v/>
      </c>
    </row>
    <row r="98" ht="20" customHeight="1">
      <c r="A98" s="15" t="n"/>
      <c r="B98" s="16" t="n"/>
      <c r="C98" s="17" t="n"/>
      <c r="D98" s="18">
        <f>IF(C98="","",IF(C98&lt;'Configurações'!$B$8,"Manhã",IF(C98&lt;'Configurações'!$B$9,"Tarde","Noite")))</f>
        <v/>
      </c>
      <c r="E98" s="15" t="n"/>
      <c r="F98" s="15" t="n"/>
      <c r="G98" s="19" t="n"/>
      <c r="H98" s="19" t="n"/>
      <c r="I98" s="19" t="n"/>
      <c r="J98" s="19" t="n"/>
      <c r="K98" s="20">
        <f>IF(COUNTA(G98:J98)=0,"",IF(COUNT(G98:J98)&lt;4,"",SUM(G98:J98)))</f>
        <v/>
      </c>
      <c r="L98" s="20">
        <f>IF(F98="","",IFERROR(VLOOKUP(F98,'Configurações'!$D$2:$E$11,2,FALSE),""))</f>
        <v/>
      </c>
      <c r="M98" s="21">
        <f>IF(OR(K98="",L98="",L98=0),"",K98/L98)</f>
        <v/>
      </c>
      <c r="N98" s="18">
        <f>IF(COUNTA(A98:C98,E98:J98,O98)=0,"",IF(AND(A98&lt;&gt;"",COUNTIF($A$2:$A$201,A98)&gt;1),"ID DUPLICADO",IF(OR(A98="",B98="",C98="",E98="",F98="",COUNT(G98:J98)&lt;4,O98=""),"INCOMPLETO",IF(L98="","SEM CAPACIDADE",IF(M98&gt;='Configurações'!$B$5,"ATENÇÃO","OK")))))</f>
        <v/>
      </c>
      <c r="O98" s="15" t="n"/>
      <c r="P98" s="18">
        <f>IF(A98="","",IF(AND(O98="Conferido",OR(N98="OK",N98="ATENÇÃO",N98="SEM CAPACIDADE")),"Sim","Não"))</f>
        <v/>
      </c>
      <c r="Q98" s="22" t="n"/>
      <c r="S98">
        <f>IF('Configurações'!G98="","",'Configurações'!G98)</f>
        <v/>
      </c>
      <c r="T98">
        <f>IF('Configurações'!D98="","",'Configurações'!D98)</f>
        <v/>
      </c>
    </row>
    <row r="99" ht="20" customHeight="1">
      <c r="A99" s="15" t="n"/>
      <c r="B99" s="16" t="n"/>
      <c r="C99" s="17" t="n"/>
      <c r="D99" s="23">
        <f>IF(C99="","",IF(C99&lt;'Configurações'!$B$8,"Manhã",IF(C99&lt;'Configurações'!$B$9,"Tarde","Noite")))</f>
        <v/>
      </c>
      <c r="E99" s="15" t="n"/>
      <c r="F99" s="15" t="n"/>
      <c r="G99" s="19" t="n"/>
      <c r="H99" s="19" t="n"/>
      <c r="I99" s="19" t="n"/>
      <c r="J99" s="19" t="n"/>
      <c r="K99" s="24">
        <f>IF(COUNTA(G99:J99)=0,"",IF(COUNT(G99:J99)&lt;4,"",SUM(G99:J99)))</f>
        <v/>
      </c>
      <c r="L99" s="24">
        <f>IF(F99="","",IFERROR(VLOOKUP(F99,'Configurações'!$D$2:$E$11,2,FALSE),""))</f>
        <v/>
      </c>
      <c r="M99" s="25">
        <f>IF(OR(K99="",L99="",L99=0),"",K99/L99)</f>
        <v/>
      </c>
      <c r="N99" s="23">
        <f>IF(COUNTA(A99:C99,E99:J99,O99)=0,"",IF(AND(A99&lt;&gt;"",COUNTIF($A$2:$A$201,A99)&gt;1),"ID DUPLICADO",IF(OR(A99="",B99="",C99="",E99="",F99="",COUNT(G99:J99)&lt;4,O99=""),"INCOMPLETO",IF(L99="","SEM CAPACIDADE",IF(M99&gt;='Configurações'!$B$5,"ATENÇÃO","OK")))))</f>
        <v/>
      </c>
      <c r="O99" s="15" t="n"/>
      <c r="P99" s="23">
        <f>IF(A99="","",IF(AND(O99="Conferido",OR(N99="OK",N99="ATENÇÃO",N99="SEM CAPACIDADE")),"Sim","Não"))</f>
        <v/>
      </c>
      <c r="Q99" s="22" t="n"/>
      <c r="S99">
        <f>IF('Configurações'!G99="","",'Configurações'!G99)</f>
        <v/>
      </c>
      <c r="T99">
        <f>IF('Configurações'!D99="","",'Configurações'!D99)</f>
        <v/>
      </c>
    </row>
    <row r="100" ht="20" customHeight="1">
      <c r="A100" s="15" t="n"/>
      <c r="B100" s="16" t="n"/>
      <c r="C100" s="17" t="n"/>
      <c r="D100" s="18">
        <f>IF(C100="","",IF(C100&lt;'Configurações'!$B$8,"Manhã",IF(C100&lt;'Configurações'!$B$9,"Tarde","Noite")))</f>
        <v/>
      </c>
      <c r="E100" s="15" t="n"/>
      <c r="F100" s="15" t="n"/>
      <c r="G100" s="19" t="n"/>
      <c r="H100" s="19" t="n"/>
      <c r="I100" s="19" t="n"/>
      <c r="J100" s="19" t="n"/>
      <c r="K100" s="20">
        <f>IF(COUNTA(G100:J100)=0,"",IF(COUNT(G100:J100)&lt;4,"",SUM(G100:J100)))</f>
        <v/>
      </c>
      <c r="L100" s="20">
        <f>IF(F100="","",IFERROR(VLOOKUP(F100,'Configurações'!$D$2:$E$11,2,FALSE),""))</f>
        <v/>
      </c>
      <c r="M100" s="21">
        <f>IF(OR(K100="",L100="",L100=0),"",K100/L100)</f>
        <v/>
      </c>
      <c r="N100" s="18">
        <f>IF(COUNTA(A100:C100,E100:J100,O100)=0,"",IF(AND(A100&lt;&gt;"",COUNTIF($A$2:$A$201,A100)&gt;1),"ID DUPLICADO",IF(OR(A100="",B100="",C100="",E100="",F100="",COUNT(G100:J100)&lt;4,O100=""),"INCOMPLETO",IF(L100="","SEM CAPACIDADE",IF(M100&gt;='Configurações'!$B$5,"ATENÇÃO","OK")))))</f>
        <v/>
      </c>
      <c r="O100" s="15" t="n"/>
      <c r="P100" s="18">
        <f>IF(A100="","",IF(AND(O100="Conferido",OR(N100="OK",N100="ATENÇÃO",N100="SEM CAPACIDADE")),"Sim","Não"))</f>
        <v/>
      </c>
      <c r="Q100" s="22" t="n"/>
      <c r="S100">
        <f>IF('Configurações'!G100="","",'Configurações'!G100)</f>
        <v/>
      </c>
      <c r="T100">
        <f>IF('Configurações'!D100="","",'Configurações'!D100)</f>
        <v/>
      </c>
    </row>
    <row r="101" ht="20" customHeight="1">
      <c r="A101" s="15" t="n"/>
      <c r="B101" s="16" t="n"/>
      <c r="C101" s="17" t="n"/>
      <c r="D101" s="23">
        <f>IF(C101="","",IF(C101&lt;'Configurações'!$B$8,"Manhã",IF(C101&lt;'Configurações'!$B$9,"Tarde","Noite")))</f>
        <v/>
      </c>
      <c r="E101" s="15" t="n"/>
      <c r="F101" s="15" t="n"/>
      <c r="G101" s="19" t="n"/>
      <c r="H101" s="19" t="n"/>
      <c r="I101" s="19" t="n"/>
      <c r="J101" s="19" t="n"/>
      <c r="K101" s="24">
        <f>IF(COUNTA(G101:J101)=0,"",IF(COUNT(G101:J101)&lt;4,"",SUM(G101:J101)))</f>
        <v/>
      </c>
      <c r="L101" s="24">
        <f>IF(F101="","",IFERROR(VLOOKUP(F101,'Configurações'!$D$2:$E$11,2,FALSE),""))</f>
        <v/>
      </c>
      <c r="M101" s="25">
        <f>IF(OR(K101="",L101="",L101=0),"",K101/L101)</f>
        <v/>
      </c>
      <c r="N101" s="23">
        <f>IF(COUNTA(A101:C101,E101:J101,O101)=0,"",IF(AND(A101&lt;&gt;"",COUNTIF($A$2:$A$201,A101)&gt;1),"ID DUPLICADO",IF(OR(A101="",B101="",C101="",E101="",F101="",COUNT(G101:J101)&lt;4,O101=""),"INCOMPLETO",IF(L101="","SEM CAPACIDADE",IF(M101&gt;='Configurações'!$B$5,"ATENÇÃO","OK")))))</f>
        <v/>
      </c>
      <c r="O101" s="15" t="n"/>
      <c r="P101" s="23">
        <f>IF(A101="","",IF(AND(O101="Conferido",OR(N101="OK",N101="ATENÇÃO",N101="SEM CAPACIDADE")),"Sim","Não"))</f>
        <v/>
      </c>
      <c r="Q101" s="22" t="n"/>
      <c r="S101">
        <f>IF('Configurações'!G101="","",'Configurações'!G101)</f>
        <v/>
      </c>
      <c r="T101">
        <f>IF('Configurações'!D101="","",'Configurações'!D101)</f>
        <v/>
      </c>
    </row>
    <row r="102" ht="20" customHeight="1">
      <c r="A102" s="15" t="n"/>
      <c r="B102" s="16" t="n"/>
      <c r="C102" s="17" t="n"/>
      <c r="D102" s="18">
        <f>IF(C102="","",IF(C102&lt;'Configurações'!$B$8,"Manhã",IF(C102&lt;'Configurações'!$B$9,"Tarde","Noite")))</f>
        <v/>
      </c>
      <c r="E102" s="15" t="n"/>
      <c r="F102" s="15" t="n"/>
      <c r="G102" s="19" t="n"/>
      <c r="H102" s="19" t="n"/>
      <c r="I102" s="19" t="n"/>
      <c r="J102" s="19" t="n"/>
      <c r="K102" s="20">
        <f>IF(COUNTA(G102:J102)=0,"",IF(COUNT(G102:J102)&lt;4,"",SUM(G102:J102)))</f>
        <v/>
      </c>
      <c r="L102" s="20">
        <f>IF(F102="","",IFERROR(VLOOKUP(F102,'Configurações'!$D$2:$E$11,2,FALSE),""))</f>
        <v/>
      </c>
      <c r="M102" s="21">
        <f>IF(OR(K102="",L102="",L102=0),"",K102/L102)</f>
        <v/>
      </c>
      <c r="N102" s="18">
        <f>IF(COUNTA(A102:C102,E102:J102,O102)=0,"",IF(AND(A102&lt;&gt;"",COUNTIF($A$2:$A$201,A102)&gt;1),"ID DUPLICADO",IF(OR(A102="",B102="",C102="",E102="",F102="",COUNT(G102:J102)&lt;4,O102=""),"INCOMPLETO",IF(L102="","SEM CAPACIDADE",IF(M102&gt;='Configurações'!$B$5,"ATENÇÃO","OK")))))</f>
        <v/>
      </c>
      <c r="O102" s="15" t="n"/>
      <c r="P102" s="18">
        <f>IF(A102="","",IF(AND(O102="Conferido",OR(N102="OK",N102="ATENÇÃO",N102="SEM CAPACIDADE")),"Sim","Não"))</f>
        <v/>
      </c>
      <c r="Q102" s="22" t="n"/>
      <c r="S102">
        <f>IF('Configurações'!G102="","",'Configurações'!G102)</f>
        <v/>
      </c>
      <c r="T102">
        <f>IF('Configurações'!D102="","",'Configurações'!D102)</f>
        <v/>
      </c>
    </row>
    <row r="103" ht="20" customHeight="1">
      <c r="A103" s="15" t="n"/>
      <c r="B103" s="16" t="n"/>
      <c r="C103" s="17" t="n"/>
      <c r="D103" s="23">
        <f>IF(C103="","",IF(C103&lt;'Configurações'!$B$8,"Manhã",IF(C103&lt;'Configurações'!$B$9,"Tarde","Noite")))</f>
        <v/>
      </c>
      <c r="E103" s="15" t="n"/>
      <c r="F103" s="15" t="n"/>
      <c r="G103" s="19" t="n"/>
      <c r="H103" s="19" t="n"/>
      <c r="I103" s="19" t="n"/>
      <c r="J103" s="19" t="n"/>
      <c r="K103" s="24">
        <f>IF(COUNTA(G103:J103)=0,"",IF(COUNT(G103:J103)&lt;4,"",SUM(G103:J103)))</f>
        <v/>
      </c>
      <c r="L103" s="24">
        <f>IF(F103="","",IFERROR(VLOOKUP(F103,'Configurações'!$D$2:$E$11,2,FALSE),""))</f>
        <v/>
      </c>
      <c r="M103" s="25">
        <f>IF(OR(K103="",L103="",L103=0),"",K103/L103)</f>
        <v/>
      </c>
      <c r="N103" s="23">
        <f>IF(COUNTA(A103:C103,E103:J103,O103)=0,"",IF(AND(A103&lt;&gt;"",COUNTIF($A$2:$A$201,A103)&gt;1),"ID DUPLICADO",IF(OR(A103="",B103="",C103="",E103="",F103="",COUNT(G103:J103)&lt;4,O103=""),"INCOMPLETO",IF(L103="","SEM CAPACIDADE",IF(M103&gt;='Configurações'!$B$5,"ATENÇÃO","OK")))))</f>
        <v/>
      </c>
      <c r="O103" s="15" t="n"/>
      <c r="P103" s="23">
        <f>IF(A103="","",IF(AND(O103="Conferido",OR(N103="OK",N103="ATENÇÃO",N103="SEM CAPACIDADE")),"Sim","Não"))</f>
        <v/>
      </c>
      <c r="Q103" s="22" t="n"/>
      <c r="S103">
        <f>IF('Configurações'!G103="","",'Configurações'!G103)</f>
        <v/>
      </c>
      <c r="T103">
        <f>IF('Configurações'!D103="","",'Configurações'!D103)</f>
        <v/>
      </c>
    </row>
    <row r="104" ht="20" customHeight="1">
      <c r="A104" s="15" t="n"/>
      <c r="B104" s="16" t="n"/>
      <c r="C104" s="17" t="n"/>
      <c r="D104" s="18">
        <f>IF(C104="","",IF(C104&lt;'Configurações'!$B$8,"Manhã",IF(C104&lt;'Configurações'!$B$9,"Tarde","Noite")))</f>
        <v/>
      </c>
      <c r="E104" s="15" t="n"/>
      <c r="F104" s="15" t="n"/>
      <c r="G104" s="19" t="n"/>
      <c r="H104" s="19" t="n"/>
      <c r="I104" s="19" t="n"/>
      <c r="J104" s="19" t="n"/>
      <c r="K104" s="20">
        <f>IF(COUNTA(G104:J104)=0,"",IF(COUNT(G104:J104)&lt;4,"",SUM(G104:J104)))</f>
        <v/>
      </c>
      <c r="L104" s="20">
        <f>IF(F104="","",IFERROR(VLOOKUP(F104,'Configurações'!$D$2:$E$11,2,FALSE),""))</f>
        <v/>
      </c>
      <c r="M104" s="21">
        <f>IF(OR(K104="",L104="",L104=0),"",K104/L104)</f>
        <v/>
      </c>
      <c r="N104" s="18">
        <f>IF(COUNTA(A104:C104,E104:J104,O104)=0,"",IF(AND(A104&lt;&gt;"",COUNTIF($A$2:$A$201,A104)&gt;1),"ID DUPLICADO",IF(OR(A104="",B104="",C104="",E104="",F104="",COUNT(G104:J104)&lt;4,O104=""),"INCOMPLETO",IF(L104="","SEM CAPACIDADE",IF(M104&gt;='Configurações'!$B$5,"ATENÇÃO","OK")))))</f>
        <v/>
      </c>
      <c r="O104" s="15" t="n"/>
      <c r="P104" s="18">
        <f>IF(A104="","",IF(AND(O104="Conferido",OR(N104="OK",N104="ATENÇÃO",N104="SEM CAPACIDADE")),"Sim","Não"))</f>
        <v/>
      </c>
      <c r="Q104" s="22" t="n"/>
      <c r="S104">
        <f>IF('Configurações'!G104="","",'Configurações'!G104)</f>
        <v/>
      </c>
      <c r="T104">
        <f>IF('Configurações'!D104="","",'Configurações'!D104)</f>
        <v/>
      </c>
    </row>
    <row r="105" ht="20" customHeight="1">
      <c r="A105" s="15" t="n"/>
      <c r="B105" s="16" t="n"/>
      <c r="C105" s="17" t="n"/>
      <c r="D105" s="23">
        <f>IF(C105="","",IF(C105&lt;'Configurações'!$B$8,"Manhã",IF(C105&lt;'Configurações'!$B$9,"Tarde","Noite")))</f>
        <v/>
      </c>
      <c r="E105" s="15" t="n"/>
      <c r="F105" s="15" t="n"/>
      <c r="G105" s="19" t="n"/>
      <c r="H105" s="19" t="n"/>
      <c r="I105" s="19" t="n"/>
      <c r="J105" s="19" t="n"/>
      <c r="K105" s="24">
        <f>IF(COUNTA(G105:J105)=0,"",IF(COUNT(G105:J105)&lt;4,"",SUM(G105:J105)))</f>
        <v/>
      </c>
      <c r="L105" s="24">
        <f>IF(F105="","",IFERROR(VLOOKUP(F105,'Configurações'!$D$2:$E$11,2,FALSE),""))</f>
        <v/>
      </c>
      <c r="M105" s="25">
        <f>IF(OR(K105="",L105="",L105=0),"",K105/L105)</f>
        <v/>
      </c>
      <c r="N105" s="23">
        <f>IF(COUNTA(A105:C105,E105:J105,O105)=0,"",IF(AND(A105&lt;&gt;"",COUNTIF($A$2:$A$201,A105)&gt;1),"ID DUPLICADO",IF(OR(A105="",B105="",C105="",E105="",F105="",COUNT(G105:J105)&lt;4,O105=""),"INCOMPLETO",IF(L105="","SEM CAPACIDADE",IF(M105&gt;='Configurações'!$B$5,"ATENÇÃO","OK")))))</f>
        <v/>
      </c>
      <c r="O105" s="15" t="n"/>
      <c r="P105" s="23">
        <f>IF(A105="","",IF(AND(O105="Conferido",OR(N105="OK",N105="ATENÇÃO",N105="SEM CAPACIDADE")),"Sim","Não"))</f>
        <v/>
      </c>
      <c r="Q105" s="22" t="n"/>
      <c r="S105">
        <f>IF('Configurações'!G105="","",'Configurações'!G105)</f>
        <v/>
      </c>
      <c r="T105">
        <f>IF('Configurações'!D105="","",'Configurações'!D105)</f>
        <v/>
      </c>
    </row>
    <row r="106" ht="20" customHeight="1">
      <c r="A106" s="15" t="n"/>
      <c r="B106" s="16" t="n"/>
      <c r="C106" s="17" t="n"/>
      <c r="D106" s="18">
        <f>IF(C106="","",IF(C106&lt;'Configurações'!$B$8,"Manhã",IF(C106&lt;'Configurações'!$B$9,"Tarde","Noite")))</f>
        <v/>
      </c>
      <c r="E106" s="15" t="n"/>
      <c r="F106" s="15" t="n"/>
      <c r="G106" s="19" t="n"/>
      <c r="H106" s="19" t="n"/>
      <c r="I106" s="19" t="n"/>
      <c r="J106" s="19" t="n"/>
      <c r="K106" s="20">
        <f>IF(COUNTA(G106:J106)=0,"",IF(COUNT(G106:J106)&lt;4,"",SUM(G106:J106)))</f>
        <v/>
      </c>
      <c r="L106" s="20">
        <f>IF(F106="","",IFERROR(VLOOKUP(F106,'Configurações'!$D$2:$E$11,2,FALSE),""))</f>
        <v/>
      </c>
      <c r="M106" s="21">
        <f>IF(OR(K106="",L106="",L106=0),"",K106/L106)</f>
        <v/>
      </c>
      <c r="N106" s="18">
        <f>IF(COUNTA(A106:C106,E106:J106,O106)=0,"",IF(AND(A106&lt;&gt;"",COUNTIF($A$2:$A$201,A106)&gt;1),"ID DUPLICADO",IF(OR(A106="",B106="",C106="",E106="",F106="",COUNT(G106:J106)&lt;4,O106=""),"INCOMPLETO",IF(L106="","SEM CAPACIDADE",IF(M106&gt;='Configurações'!$B$5,"ATENÇÃO","OK")))))</f>
        <v/>
      </c>
      <c r="O106" s="15" t="n"/>
      <c r="P106" s="18">
        <f>IF(A106="","",IF(AND(O106="Conferido",OR(N106="OK",N106="ATENÇÃO",N106="SEM CAPACIDADE")),"Sim","Não"))</f>
        <v/>
      </c>
      <c r="Q106" s="22" t="n"/>
      <c r="S106">
        <f>IF('Configurações'!G106="","",'Configurações'!G106)</f>
        <v/>
      </c>
      <c r="T106">
        <f>IF('Configurações'!D106="","",'Configurações'!D106)</f>
        <v/>
      </c>
    </row>
    <row r="107" ht="20" customHeight="1">
      <c r="A107" s="15" t="n"/>
      <c r="B107" s="16" t="n"/>
      <c r="C107" s="17" t="n"/>
      <c r="D107" s="23">
        <f>IF(C107="","",IF(C107&lt;'Configurações'!$B$8,"Manhã",IF(C107&lt;'Configurações'!$B$9,"Tarde","Noite")))</f>
        <v/>
      </c>
      <c r="E107" s="15" t="n"/>
      <c r="F107" s="15" t="n"/>
      <c r="G107" s="19" t="n"/>
      <c r="H107" s="19" t="n"/>
      <c r="I107" s="19" t="n"/>
      <c r="J107" s="19" t="n"/>
      <c r="K107" s="24">
        <f>IF(COUNTA(G107:J107)=0,"",IF(COUNT(G107:J107)&lt;4,"",SUM(G107:J107)))</f>
        <v/>
      </c>
      <c r="L107" s="24">
        <f>IF(F107="","",IFERROR(VLOOKUP(F107,'Configurações'!$D$2:$E$11,2,FALSE),""))</f>
        <v/>
      </c>
      <c r="M107" s="25">
        <f>IF(OR(K107="",L107="",L107=0),"",K107/L107)</f>
        <v/>
      </c>
      <c r="N107" s="23">
        <f>IF(COUNTA(A107:C107,E107:J107,O107)=0,"",IF(AND(A107&lt;&gt;"",COUNTIF($A$2:$A$201,A107)&gt;1),"ID DUPLICADO",IF(OR(A107="",B107="",C107="",E107="",F107="",COUNT(G107:J107)&lt;4,O107=""),"INCOMPLETO",IF(L107="","SEM CAPACIDADE",IF(M107&gt;='Configurações'!$B$5,"ATENÇÃO","OK")))))</f>
        <v/>
      </c>
      <c r="O107" s="15" t="n"/>
      <c r="P107" s="23">
        <f>IF(A107="","",IF(AND(O107="Conferido",OR(N107="OK",N107="ATENÇÃO",N107="SEM CAPACIDADE")),"Sim","Não"))</f>
        <v/>
      </c>
      <c r="Q107" s="22" t="n"/>
      <c r="S107">
        <f>IF('Configurações'!G107="","",'Configurações'!G107)</f>
        <v/>
      </c>
      <c r="T107">
        <f>IF('Configurações'!D107="","",'Configurações'!D107)</f>
        <v/>
      </c>
    </row>
    <row r="108" ht="20" customHeight="1">
      <c r="A108" s="15" t="n"/>
      <c r="B108" s="16" t="n"/>
      <c r="C108" s="17" t="n"/>
      <c r="D108" s="18">
        <f>IF(C108="","",IF(C108&lt;'Configurações'!$B$8,"Manhã",IF(C108&lt;'Configurações'!$B$9,"Tarde","Noite")))</f>
        <v/>
      </c>
      <c r="E108" s="15" t="n"/>
      <c r="F108" s="15" t="n"/>
      <c r="G108" s="19" t="n"/>
      <c r="H108" s="19" t="n"/>
      <c r="I108" s="19" t="n"/>
      <c r="J108" s="19" t="n"/>
      <c r="K108" s="20">
        <f>IF(COUNTA(G108:J108)=0,"",IF(COUNT(G108:J108)&lt;4,"",SUM(G108:J108)))</f>
        <v/>
      </c>
      <c r="L108" s="20">
        <f>IF(F108="","",IFERROR(VLOOKUP(F108,'Configurações'!$D$2:$E$11,2,FALSE),""))</f>
        <v/>
      </c>
      <c r="M108" s="21">
        <f>IF(OR(K108="",L108="",L108=0),"",K108/L108)</f>
        <v/>
      </c>
      <c r="N108" s="18">
        <f>IF(COUNTA(A108:C108,E108:J108,O108)=0,"",IF(AND(A108&lt;&gt;"",COUNTIF($A$2:$A$201,A108)&gt;1),"ID DUPLICADO",IF(OR(A108="",B108="",C108="",E108="",F108="",COUNT(G108:J108)&lt;4,O108=""),"INCOMPLETO",IF(L108="","SEM CAPACIDADE",IF(M108&gt;='Configurações'!$B$5,"ATENÇÃO","OK")))))</f>
        <v/>
      </c>
      <c r="O108" s="15" t="n"/>
      <c r="P108" s="18">
        <f>IF(A108="","",IF(AND(O108="Conferido",OR(N108="OK",N108="ATENÇÃO",N108="SEM CAPACIDADE")),"Sim","Não"))</f>
        <v/>
      </c>
      <c r="Q108" s="22" t="n"/>
      <c r="S108">
        <f>IF('Configurações'!G108="","",'Configurações'!G108)</f>
        <v/>
      </c>
      <c r="T108">
        <f>IF('Configurações'!D108="","",'Configurações'!D108)</f>
        <v/>
      </c>
    </row>
    <row r="109" ht="20" customHeight="1">
      <c r="A109" s="15" t="n"/>
      <c r="B109" s="16" t="n"/>
      <c r="C109" s="17" t="n"/>
      <c r="D109" s="23">
        <f>IF(C109="","",IF(C109&lt;'Configurações'!$B$8,"Manhã",IF(C109&lt;'Configurações'!$B$9,"Tarde","Noite")))</f>
        <v/>
      </c>
      <c r="E109" s="15" t="n"/>
      <c r="F109" s="15" t="n"/>
      <c r="G109" s="19" t="n"/>
      <c r="H109" s="19" t="n"/>
      <c r="I109" s="19" t="n"/>
      <c r="J109" s="19" t="n"/>
      <c r="K109" s="24">
        <f>IF(COUNTA(G109:J109)=0,"",IF(COUNT(G109:J109)&lt;4,"",SUM(G109:J109)))</f>
        <v/>
      </c>
      <c r="L109" s="24">
        <f>IF(F109="","",IFERROR(VLOOKUP(F109,'Configurações'!$D$2:$E$11,2,FALSE),""))</f>
        <v/>
      </c>
      <c r="M109" s="25">
        <f>IF(OR(K109="",L109="",L109=0),"",K109/L109)</f>
        <v/>
      </c>
      <c r="N109" s="23">
        <f>IF(COUNTA(A109:C109,E109:J109,O109)=0,"",IF(AND(A109&lt;&gt;"",COUNTIF($A$2:$A$201,A109)&gt;1),"ID DUPLICADO",IF(OR(A109="",B109="",C109="",E109="",F109="",COUNT(G109:J109)&lt;4,O109=""),"INCOMPLETO",IF(L109="","SEM CAPACIDADE",IF(M109&gt;='Configurações'!$B$5,"ATENÇÃO","OK")))))</f>
        <v/>
      </c>
      <c r="O109" s="15" t="n"/>
      <c r="P109" s="23">
        <f>IF(A109="","",IF(AND(O109="Conferido",OR(N109="OK",N109="ATENÇÃO",N109="SEM CAPACIDADE")),"Sim","Não"))</f>
        <v/>
      </c>
      <c r="Q109" s="22" t="n"/>
      <c r="S109">
        <f>IF('Configurações'!G109="","",'Configurações'!G109)</f>
        <v/>
      </c>
      <c r="T109">
        <f>IF('Configurações'!D109="","",'Configurações'!D109)</f>
        <v/>
      </c>
    </row>
    <row r="110" ht="20" customHeight="1">
      <c r="A110" s="15" t="n"/>
      <c r="B110" s="16" t="n"/>
      <c r="C110" s="17" t="n"/>
      <c r="D110" s="18">
        <f>IF(C110="","",IF(C110&lt;'Configurações'!$B$8,"Manhã",IF(C110&lt;'Configurações'!$B$9,"Tarde","Noite")))</f>
        <v/>
      </c>
      <c r="E110" s="15" t="n"/>
      <c r="F110" s="15" t="n"/>
      <c r="G110" s="19" t="n"/>
      <c r="H110" s="19" t="n"/>
      <c r="I110" s="19" t="n"/>
      <c r="J110" s="19" t="n"/>
      <c r="K110" s="20">
        <f>IF(COUNTA(G110:J110)=0,"",IF(COUNT(G110:J110)&lt;4,"",SUM(G110:J110)))</f>
        <v/>
      </c>
      <c r="L110" s="20">
        <f>IF(F110="","",IFERROR(VLOOKUP(F110,'Configurações'!$D$2:$E$11,2,FALSE),""))</f>
        <v/>
      </c>
      <c r="M110" s="21">
        <f>IF(OR(K110="",L110="",L110=0),"",K110/L110)</f>
        <v/>
      </c>
      <c r="N110" s="18">
        <f>IF(COUNTA(A110:C110,E110:J110,O110)=0,"",IF(AND(A110&lt;&gt;"",COUNTIF($A$2:$A$201,A110)&gt;1),"ID DUPLICADO",IF(OR(A110="",B110="",C110="",E110="",F110="",COUNT(G110:J110)&lt;4,O110=""),"INCOMPLETO",IF(L110="","SEM CAPACIDADE",IF(M110&gt;='Configurações'!$B$5,"ATENÇÃO","OK")))))</f>
        <v/>
      </c>
      <c r="O110" s="15" t="n"/>
      <c r="P110" s="18">
        <f>IF(A110="","",IF(AND(O110="Conferido",OR(N110="OK",N110="ATENÇÃO",N110="SEM CAPACIDADE")),"Sim","Não"))</f>
        <v/>
      </c>
      <c r="Q110" s="22" t="n"/>
      <c r="S110">
        <f>IF('Configurações'!G110="","",'Configurações'!G110)</f>
        <v/>
      </c>
      <c r="T110">
        <f>IF('Configurações'!D110="","",'Configurações'!D110)</f>
        <v/>
      </c>
    </row>
    <row r="111" ht="20" customHeight="1">
      <c r="A111" s="15" t="n"/>
      <c r="B111" s="16" t="n"/>
      <c r="C111" s="17" t="n"/>
      <c r="D111" s="23">
        <f>IF(C111="","",IF(C111&lt;'Configurações'!$B$8,"Manhã",IF(C111&lt;'Configurações'!$B$9,"Tarde","Noite")))</f>
        <v/>
      </c>
      <c r="E111" s="15" t="n"/>
      <c r="F111" s="15" t="n"/>
      <c r="G111" s="19" t="n"/>
      <c r="H111" s="19" t="n"/>
      <c r="I111" s="19" t="n"/>
      <c r="J111" s="19" t="n"/>
      <c r="K111" s="24">
        <f>IF(COUNTA(G111:J111)=0,"",IF(COUNT(G111:J111)&lt;4,"",SUM(G111:J111)))</f>
        <v/>
      </c>
      <c r="L111" s="24">
        <f>IF(F111="","",IFERROR(VLOOKUP(F111,'Configurações'!$D$2:$E$11,2,FALSE),""))</f>
        <v/>
      </c>
      <c r="M111" s="25">
        <f>IF(OR(K111="",L111="",L111=0),"",K111/L111)</f>
        <v/>
      </c>
      <c r="N111" s="23">
        <f>IF(COUNTA(A111:C111,E111:J111,O111)=0,"",IF(AND(A111&lt;&gt;"",COUNTIF($A$2:$A$201,A111)&gt;1),"ID DUPLICADO",IF(OR(A111="",B111="",C111="",E111="",F111="",COUNT(G111:J111)&lt;4,O111=""),"INCOMPLETO",IF(L111="","SEM CAPACIDADE",IF(M111&gt;='Configurações'!$B$5,"ATENÇÃO","OK")))))</f>
        <v/>
      </c>
      <c r="O111" s="15" t="n"/>
      <c r="P111" s="23">
        <f>IF(A111="","",IF(AND(O111="Conferido",OR(N111="OK",N111="ATENÇÃO",N111="SEM CAPACIDADE")),"Sim","Não"))</f>
        <v/>
      </c>
      <c r="Q111" s="22" t="n"/>
      <c r="S111">
        <f>IF('Configurações'!G111="","",'Configurações'!G111)</f>
        <v/>
      </c>
      <c r="T111">
        <f>IF('Configurações'!D111="","",'Configurações'!D111)</f>
        <v/>
      </c>
    </row>
    <row r="112" ht="20" customHeight="1">
      <c r="A112" s="15" t="n"/>
      <c r="B112" s="16" t="n"/>
      <c r="C112" s="17" t="n"/>
      <c r="D112" s="18">
        <f>IF(C112="","",IF(C112&lt;'Configurações'!$B$8,"Manhã",IF(C112&lt;'Configurações'!$B$9,"Tarde","Noite")))</f>
        <v/>
      </c>
      <c r="E112" s="15" t="n"/>
      <c r="F112" s="15" t="n"/>
      <c r="G112" s="19" t="n"/>
      <c r="H112" s="19" t="n"/>
      <c r="I112" s="19" t="n"/>
      <c r="J112" s="19" t="n"/>
      <c r="K112" s="20">
        <f>IF(COUNTA(G112:J112)=0,"",IF(COUNT(G112:J112)&lt;4,"",SUM(G112:J112)))</f>
        <v/>
      </c>
      <c r="L112" s="20">
        <f>IF(F112="","",IFERROR(VLOOKUP(F112,'Configurações'!$D$2:$E$11,2,FALSE),""))</f>
        <v/>
      </c>
      <c r="M112" s="21">
        <f>IF(OR(K112="",L112="",L112=0),"",K112/L112)</f>
        <v/>
      </c>
      <c r="N112" s="18">
        <f>IF(COUNTA(A112:C112,E112:J112,O112)=0,"",IF(AND(A112&lt;&gt;"",COUNTIF($A$2:$A$201,A112)&gt;1),"ID DUPLICADO",IF(OR(A112="",B112="",C112="",E112="",F112="",COUNT(G112:J112)&lt;4,O112=""),"INCOMPLETO",IF(L112="","SEM CAPACIDADE",IF(M112&gt;='Configurações'!$B$5,"ATENÇÃO","OK")))))</f>
        <v/>
      </c>
      <c r="O112" s="15" t="n"/>
      <c r="P112" s="18">
        <f>IF(A112="","",IF(AND(O112="Conferido",OR(N112="OK",N112="ATENÇÃO",N112="SEM CAPACIDADE")),"Sim","Não"))</f>
        <v/>
      </c>
      <c r="Q112" s="22" t="n"/>
      <c r="S112">
        <f>IF('Configurações'!G112="","",'Configurações'!G112)</f>
        <v/>
      </c>
      <c r="T112">
        <f>IF('Configurações'!D112="","",'Configurações'!D112)</f>
        <v/>
      </c>
    </row>
    <row r="113" ht="20" customHeight="1">
      <c r="A113" s="15" t="n"/>
      <c r="B113" s="16" t="n"/>
      <c r="C113" s="17" t="n"/>
      <c r="D113" s="23">
        <f>IF(C113="","",IF(C113&lt;'Configurações'!$B$8,"Manhã",IF(C113&lt;'Configurações'!$B$9,"Tarde","Noite")))</f>
        <v/>
      </c>
      <c r="E113" s="15" t="n"/>
      <c r="F113" s="15" t="n"/>
      <c r="G113" s="19" t="n"/>
      <c r="H113" s="19" t="n"/>
      <c r="I113" s="19" t="n"/>
      <c r="J113" s="19" t="n"/>
      <c r="K113" s="24">
        <f>IF(COUNTA(G113:J113)=0,"",IF(COUNT(G113:J113)&lt;4,"",SUM(G113:J113)))</f>
        <v/>
      </c>
      <c r="L113" s="24">
        <f>IF(F113="","",IFERROR(VLOOKUP(F113,'Configurações'!$D$2:$E$11,2,FALSE),""))</f>
        <v/>
      </c>
      <c r="M113" s="25">
        <f>IF(OR(K113="",L113="",L113=0),"",K113/L113)</f>
        <v/>
      </c>
      <c r="N113" s="23">
        <f>IF(COUNTA(A113:C113,E113:J113,O113)=0,"",IF(AND(A113&lt;&gt;"",COUNTIF($A$2:$A$201,A113)&gt;1),"ID DUPLICADO",IF(OR(A113="",B113="",C113="",E113="",F113="",COUNT(G113:J113)&lt;4,O113=""),"INCOMPLETO",IF(L113="","SEM CAPACIDADE",IF(M113&gt;='Configurações'!$B$5,"ATENÇÃO","OK")))))</f>
        <v/>
      </c>
      <c r="O113" s="15" t="n"/>
      <c r="P113" s="23">
        <f>IF(A113="","",IF(AND(O113="Conferido",OR(N113="OK",N113="ATENÇÃO",N113="SEM CAPACIDADE")),"Sim","Não"))</f>
        <v/>
      </c>
      <c r="Q113" s="22" t="n"/>
      <c r="S113">
        <f>IF('Configurações'!G113="","",'Configurações'!G113)</f>
        <v/>
      </c>
      <c r="T113">
        <f>IF('Configurações'!D113="","",'Configurações'!D113)</f>
        <v/>
      </c>
    </row>
    <row r="114" ht="20" customHeight="1">
      <c r="A114" s="15" t="n"/>
      <c r="B114" s="16" t="n"/>
      <c r="C114" s="17" t="n"/>
      <c r="D114" s="18">
        <f>IF(C114="","",IF(C114&lt;'Configurações'!$B$8,"Manhã",IF(C114&lt;'Configurações'!$B$9,"Tarde","Noite")))</f>
        <v/>
      </c>
      <c r="E114" s="15" t="n"/>
      <c r="F114" s="15" t="n"/>
      <c r="G114" s="19" t="n"/>
      <c r="H114" s="19" t="n"/>
      <c r="I114" s="19" t="n"/>
      <c r="J114" s="19" t="n"/>
      <c r="K114" s="20">
        <f>IF(COUNTA(G114:J114)=0,"",IF(COUNT(G114:J114)&lt;4,"",SUM(G114:J114)))</f>
        <v/>
      </c>
      <c r="L114" s="20">
        <f>IF(F114="","",IFERROR(VLOOKUP(F114,'Configurações'!$D$2:$E$11,2,FALSE),""))</f>
        <v/>
      </c>
      <c r="M114" s="21">
        <f>IF(OR(K114="",L114="",L114=0),"",K114/L114)</f>
        <v/>
      </c>
      <c r="N114" s="18">
        <f>IF(COUNTA(A114:C114,E114:J114,O114)=0,"",IF(AND(A114&lt;&gt;"",COUNTIF($A$2:$A$201,A114)&gt;1),"ID DUPLICADO",IF(OR(A114="",B114="",C114="",E114="",F114="",COUNT(G114:J114)&lt;4,O114=""),"INCOMPLETO",IF(L114="","SEM CAPACIDADE",IF(M114&gt;='Configurações'!$B$5,"ATENÇÃO","OK")))))</f>
        <v/>
      </c>
      <c r="O114" s="15" t="n"/>
      <c r="P114" s="18">
        <f>IF(A114="","",IF(AND(O114="Conferido",OR(N114="OK",N114="ATENÇÃO",N114="SEM CAPACIDADE")),"Sim","Não"))</f>
        <v/>
      </c>
      <c r="Q114" s="22" t="n"/>
      <c r="S114">
        <f>IF('Configurações'!G114="","",'Configurações'!G114)</f>
        <v/>
      </c>
      <c r="T114">
        <f>IF('Configurações'!D114="","",'Configurações'!D114)</f>
        <v/>
      </c>
    </row>
    <row r="115" ht="20" customHeight="1">
      <c r="A115" s="15" t="n"/>
      <c r="B115" s="16" t="n"/>
      <c r="C115" s="17" t="n"/>
      <c r="D115" s="23">
        <f>IF(C115="","",IF(C115&lt;'Configurações'!$B$8,"Manhã",IF(C115&lt;'Configurações'!$B$9,"Tarde","Noite")))</f>
        <v/>
      </c>
      <c r="E115" s="15" t="n"/>
      <c r="F115" s="15" t="n"/>
      <c r="G115" s="19" t="n"/>
      <c r="H115" s="19" t="n"/>
      <c r="I115" s="19" t="n"/>
      <c r="J115" s="19" t="n"/>
      <c r="K115" s="24">
        <f>IF(COUNTA(G115:J115)=0,"",IF(COUNT(G115:J115)&lt;4,"",SUM(G115:J115)))</f>
        <v/>
      </c>
      <c r="L115" s="24">
        <f>IF(F115="","",IFERROR(VLOOKUP(F115,'Configurações'!$D$2:$E$11,2,FALSE),""))</f>
        <v/>
      </c>
      <c r="M115" s="25">
        <f>IF(OR(K115="",L115="",L115=0),"",K115/L115)</f>
        <v/>
      </c>
      <c r="N115" s="23">
        <f>IF(COUNTA(A115:C115,E115:J115,O115)=0,"",IF(AND(A115&lt;&gt;"",COUNTIF($A$2:$A$201,A115)&gt;1),"ID DUPLICADO",IF(OR(A115="",B115="",C115="",E115="",F115="",COUNT(G115:J115)&lt;4,O115=""),"INCOMPLETO",IF(L115="","SEM CAPACIDADE",IF(M115&gt;='Configurações'!$B$5,"ATENÇÃO","OK")))))</f>
        <v/>
      </c>
      <c r="O115" s="15" t="n"/>
      <c r="P115" s="23">
        <f>IF(A115="","",IF(AND(O115="Conferido",OR(N115="OK",N115="ATENÇÃO",N115="SEM CAPACIDADE")),"Sim","Não"))</f>
        <v/>
      </c>
      <c r="Q115" s="22" t="n"/>
      <c r="S115">
        <f>IF('Configurações'!G115="","",'Configurações'!G115)</f>
        <v/>
      </c>
      <c r="T115">
        <f>IF('Configurações'!D115="","",'Configurações'!D115)</f>
        <v/>
      </c>
    </row>
    <row r="116" ht="20" customHeight="1">
      <c r="A116" s="15" t="n"/>
      <c r="B116" s="16" t="n"/>
      <c r="C116" s="17" t="n"/>
      <c r="D116" s="18">
        <f>IF(C116="","",IF(C116&lt;'Configurações'!$B$8,"Manhã",IF(C116&lt;'Configurações'!$B$9,"Tarde","Noite")))</f>
        <v/>
      </c>
      <c r="E116" s="15" t="n"/>
      <c r="F116" s="15" t="n"/>
      <c r="G116" s="19" t="n"/>
      <c r="H116" s="19" t="n"/>
      <c r="I116" s="19" t="n"/>
      <c r="J116" s="19" t="n"/>
      <c r="K116" s="20">
        <f>IF(COUNTA(G116:J116)=0,"",IF(COUNT(G116:J116)&lt;4,"",SUM(G116:J116)))</f>
        <v/>
      </c>
      <c r="L116" s="20">
        <f>IF(F116="","",IFERROR(VLOOKUP(F116,'Configurações'!$D$2:$E$11,2,FALSE),""))</f>
        <v/>
      </c>
      <c r="M116" s="21">
        <f>IF(OR(K116="",L116="",L116=0),"",K116/L116)</f>
        <v/>
      </c>
      <c r="N116" s="18">
        <f>IF(COUNTA(A116:C116,E116:J116,O116)=0,"",IF(AND(A116&lt;&gt;"",COUNTIF($A$2:$A$201,A116)&gt;1),"ID DUPLICADO",IF(OR(A116="",B116="",C116="",E116="",F116="",COUNT(G116:J116)&lt;4,O116=""),"INCOMPLETO",IF(L116="","SEM CAPACIDADE",IF(M116&gt;='Configurações'!$B$5,"ATENÇÃO","OK")))))</f>
        <v/>
      </c>
      <c r="O116" s="15" t="n"/>
      <c r="P116" s="18">
        <f>IF(A116="","",IF(AND(O116="Conferido",OR(N116="OK",N116="ATENÇÃO",N116="SEM CAPACIDADE")),"Sim","Não"))</f>
        <v/>
      </c>
      <c r="Q116" s="22" t="n"/>
      <c r="S116">
        <f>IF('Configurações'!G116="","",'Configurações'!G116)</f>
        <v/>
      </c>
      <c r="T116">
        <f>IF('Configurações'!D116="","",'Configurações'!D116)</f>
        <v/>
      </c>
    </row>
    <row r="117" ht="20" customHeight="1">
      <c r="A117" s="15" t="n"/>
      <c r="B117" s="16" t="n"/>
      <c r="C117" s="17" t="n"/>
      <c r="D117" s="23">
        <f>IF(C117="","",IF(C117&lt;'Configurações'!$B$8,"Manhã",IF(C117&lt;'Configurações'!$B$9,"Tarde","Noite")))</f>
        <v/>
      </c>
      <c r="E117" s="15" t="n"/>
      <c r="F117" s="15" t="n"/>
      <c r="G117" s="19" t="n"/>
      <c r="H117" s="19" t="n"/>
      <c r="I117" s="19" t="n"/>
      <c r="J117" s="19" t="n"/>
      <c r="K117" s="24">
        <f>IF(COUNTA(G117:J117)=0,"",IF(COUNT(G117:J117)&lt;4,"",SUM(G117:J117)))</f>
        <v/>
      </c>
      <c r="L117" s="24">
        <f>IF(F117="","",IFERROR(VLOOKUP(F117,'Configurações'!$D$2:$E$11,2,FALSE),""))</f>
        <v/>
      </c>
      <c r="M117" s="25">
        <f>IF(OR(K117="",L117="",L117=0),"",K117/L117)</f>
        <v/>
      </c>
      <c r="N117" s="23">
        <f>IF(COUNTA(A117:C117,E117:J117,O117)=0,"",IF(AND(A117&lt;&gt;"",COUNTIF($A$2:$A$201,A117)&gt;1),"ID DUPLICADO",IF(OR(A117="",B117="",C117="",E117="",F117="",COUNT(G117:J117)&lt;4,O117=""),"INCOMPLETO",IF(L117="","SEM CAPACIDADE",IF(M117&gt;='Configurações'!$B$5,"ATENÇÃO","OK")))))</f>
        <v/>
      </c>
      <c r="O117" s="15" t="n"/>
      <c r="P117" s="23">
        <f>IF(A117="","",IF(AND(O117="Conferido",OR(N117="OK",N117="ATENÇÃO",N117="SEM CAPACIDADE")),"Sim","Não"))</f>
        <v/>
      </c>
      <c r="Q117" s="22" t="n"/>
      <c r="S117">
        <f>IF('Configurações'!G117="","",'Configurações'!G117)</f>
        <v/>
      </c>
      <c r="T117">
        <f>IF('Configurações'!D117="","",'Configurações'!D117)</f>
        <v/>
      </c>
    </row>
    <row r="118" ht="20" customHeight="1">
      <c r="A118" s="15" t="n"/>
      <c r="B118" s="16" t="n"/>
      <c r="C118" s="17" t="n"/>
      <c r="D118" s="18">
        <f>IF(C118="","",IF(C118&lt;'Configurações'!$B$8,"Manhã",IF(C118&lt;'Configurações'!$B$9,"Tarde","Noite")))</f>
        <v/>
      </c>
      <c r="E118" s="15" t="n"/>
      <c r="F118" s="15" t="n"/>
      <c r="G118" s="19" t="n"/>
      <c r="H118" s="19" t="n"/>
      <c r="I118" s="19" t="n"/>
      <c r="J118" s="19" t="n"/>
      <c r="K118" s="20">
        <f>IF(COUNTA(G118:J118)=0,"",IF(COUNT(G118:J118)&lt;4,"",SUM(G118:J118)))</f>
        <v/>
      </c>
      <c r="L118" s="20">
        <f>IF(F118="","",IFERROR(VLOOKUP(F118,'Configurações'!$D$2:$E$11,2,FALSE),""))</f>
        <v/>
      </c>
      <c r="M118" s="21">
        <f>IF(OR(K118="",L118="",L118=0),"",K118/L118)</f>
        <v/>
      </c>
      <c r="N118" s="18">
        <f>IF(COUNTA(A118:C118,E118:J118,O118)=0,"",IF(AND(A118&lt;&gt;"",COUNTIF($A$2:$A$201,A118)&gt;1),"ID DUPLICADO",IF(OR(A118="",B118="",C118="",E118="",F118="",COUNT(G118:J118)&lt;4,O118=""),"INCOMPLETO",IF(L118="","SEM CAPACIDADE",IF(M118&gt;='Configurações'!$B$5,"ATENÇÃO","OK")))))</f>
        <v/>
      </c>
      <c r="O118" s="15" t="n"/>
      <c r="P118" s="18">
        <f>IF(A118="","",IF(AND(O118="Conferido",OR(N118="OK",N118="ATENÇÃO",N118="SEM CAPACIDADE")),"Sim","Não"))</f>
        <v/>
      </c>
      <c r="Q118" s="22" t="n"/>
      <c r="S118">
        <f>IF('Configurações'!G118="","",'Configurações'!G118)</f>
        <v/>
      </c>
      <c r="T118">
        <f>IF('Configurações'!D118="","",'Configurações'!D118)</f>
        <v/>
      </c>
    </row>
    <row r="119" ht="20" customHeight="1">
      <c r="A119" s="15" t="n"/>
      <c r="B119" s="16" t="n"/>
      <c r="C119" s="17" t="n"/>
      <c r="D119" s="23">
        <f>IF(C119="","",IF(C119&lt;'Configurações'!$B$8,"Manhã",IF(C119&lt;'Configurações'!$B$9,"Tarde","Noite")))</f>
        <v/>
      </c>
      <c r="E119" s="15" t="n"/>
      <c r="F119" s="15" t="n"/>
      <c r="G119" s="19" t="n"/>
      <c r="H119" s="19" t="n"/>
      <c r="I119" s="19" t="n"/>
      <c r="J119" s="19" t="n"/>
      <c r="K119" s="24">
        <f>IF(COUNTA(G119:J119)=0,"",IF(COUNT(G119:J119)&lt;4,"",SUM(G119:J119)))</f>
        <v/>
      </c>
      <c r="L119" s="24">
        <f>IF(F119="","",IFERROR(VLOOKUP(F119,'Configurações'!$D$2:$E$11,2,FALSE),""))</f>
        <v/>
      </c>
      <c r="M119" s="25">
        <f>IF(OR(K119="",L119="",L119=0),"",K119/L119)</f>
        <v/>
      </c>
      <c r="N119" s="23">
        <f>IF(COUNTA(A119:C119,E119:J119,O119)=0,"",IF(AND(A119&lt;&gt;"",COUNTIF($A$2:$A$201,A119)&gt;1),"ID DUPLICADO",IF(OR(A119="",B119="",C119="",E119="",F119="",COUNT(G119:J119)&lt;4,O119=""),"INCOMPLETO",IF(L119="","SEM CAPACIDADE",IF(M119&gt;='Configurações'!$B$5,"ATENÇÃO","OK")))))</f>
        <v/>
      </c>
      <c r="O119" s="15" t="n"/>
      <c r="P119" s="23">
        <f>IF(A119="","",IF(AND(O119="Conferido",OR(N119="OK",N119="ATENÇÃO",N119="SEM CAPACIDADE")),"Sim","Não"))</f>
        <v/>
      </c>
      <c r="Q119" s="22" t="n"/>
      <c r="S119">
        <f>IF('Configurações'!G119="","",'Configurações'!G119)</f>
        <v/>
      </c>
      <c r="T119">
        <f>IF('Configurações'!D119="","",'Configurações'!D119)</f>
        <v/>
      </c>
    </row>
    <row r="120" ht="20" customHeight="1">
      <c r="A120" s="15" t="n"/>
      <c r="B120" s="16" t="n"/>
      <c r="C120" s="17" t="n"/>
      <c r="D120" s="18">
        <f>IF(C120="","",IF(C120&lt;'Configurações'!$B$8,"Manhã",IF(C120&lt;'Configurações'!$B$9,"Tarde","Noite")))</f>
        <v/>
      </c>
      <c r="E120" s="15" t="n"/>
      <c r="F120" s="15" t="n"/>
      <c r="G120" s="19" t="n"/>
      <c r="H120" s="19" t="n"/>
      <c r="I120" s="19" t="n"/>
      <c r="J120" s="19" t="n"/>
      <c r="K120" s="20">
        <f>IF(COUNTA(G120:J120)=0,"",IF(COUNT(G120:J120)&lt;4,"",SUM(G120:J120)))</f>
        <v/>
      </c>
      <c r="L120" s="20">
        <f>IF(F120="","",IFERROR(VLOOKUP(F120,'Configurações'!$D$2:$E$11,2,FALSE),""))</f>
        <v/>
      </c>
      <c r="M120" s="21">
        <f>IF(OR(K120="",L120="",L120=0),"",K120/L120)</f>
        <v/>
      </c>
      <c r="N120" s="18">
        <f>IF(COUNTA(A120:C120,E120:J120,O120)=0,"",IF(AND(A120&lt;&gt;"",COUNTIF($A$2:$A$201,A120)&gt;1),"ID DUPLICADO",IF(OR(A120="",B120="",C120="",E120="",F120="",COUNT(G120:J120)&lt;4,O120=""),"INCOMPLETO",IF(L120="","SEM CAPACIDADE",IF(M120&gt;='Configurações'!$B$5,"ATENÇÃO","OK")))))</f>
        <v/>
      </c>
      <c r="O120" s="15" t="n"/>
      <c r="P120" s="18">
        <f>IF(A120="","",IF(AND(O120="Conferido",OR(N120="OK",N120="ATENÇÃO",N120="SEM CAPACIDADE")),"Sim","Não"))</f>
        <v/>
      </c>
      <c r="Q120" s="22" t="n"/>
      <c r="S120">
        <f>IF('Configurações'!G120="","",'Configurações'!G120)</f>
        <v/>
      </c>
      <c r="T120">
        <f>IF('Configurações'!D120="","",'Configurações'!D120)</f>
        <v/>
      </c>
    </row>
    <row r="121" ht="20" customHeight="1">
      <c r="A121" s="15" t="n"/>
      <c r="B121" s="16" t="n"/>
      <c r="C121" s="17" t="n"/>
      <c r="D121" s="23">
        <f>IF(C121="","",IF(C121&lt;'Configurações'!$B$8,"Manhã",IF(C121&lt;'Configurações'!$B$9,"Tarde","Noite")))</f>
        <v/>
      </c>
      <c r="E121" s="15" t="n"/>
      <c r="F121" s="15" t="n"/>
      <c r="G121" s="19" t="n"/>
      <c r="H121" s="19" t="n"/>
      <c r="I121" s="19" t="n"/>
      <c r="J121" s="19" t="n"/>
      <c r="K121" s="24">
        <f>IF(COUNTA(G121:J121)=0,"",IF(COUNT(G121:J121)&lt;4,"",SUM(G121:J121)))</f>
        <v/>
      </c>
      <c r="L121" s="24">
        <f>IF(F121="","",IFERROR(VLOOKUP(F121,'Configurações'!$D$2:$E$11,2,FALSE),""))</f>
        <v/>
      </c>
      <c r="M121" s="25">
        <f>IF(OR(K121="",L121="",L121=0),"",K121/L121)</f>
        <v/>
      </c>
      <c r="N121" s="23">
        <f>IF(COUNTA(A121:C121,E121:J121,O121)=0,"",IF(AND(A121&lt;&gt;"",COUNTIF($A$2:$A$201,A121)&gt;1),"ID DUPLICADO",IF(OR(A121="",B121="",C121="",E121="",F121="",COUNT(G121:J121)&lt;4,O121=""),"INCOMPLETO",IF(L121="","SEM CAPACIDADE",IF(M121&gt;='Configurações'!$B$5,"ATENÇÃO","OK")))))</f>
        <v/>
      </c>
      <c r="O121" s="15" t="n"/>
      <c r="P121" s="23">
        <f>IF(A121="","",IF(AND(O121="Conferido",OR(N121="OK",N121="ATENÇÃO",N121="SEM CAPACIDADE")),"Sim","Não"))</f>
        <v/>
      </c>
      <c r="Q121" s="22" t="n"/>
      <c r="S121">
        <f>IF('Configurações'!G121="","",'Configurações'!G121)</f>
        <v/>
      </c>
      <c r="T121">
        <f>IF('Configurações'!D121="","",'Configurações'!D121)</f>
        <v/>
      </c>
    </row>
    <row r="122" ht="20" customHeight="1">
      <c r="A122" s="15" t="n"/>
      <c r="B122" s="16" t="n"/>
      <c r="C122" s="17" t="n"/>
      <c r="D122" s="18">
        <f>IF(C122="","",IF(C122&lt;'Configurações'!$B$8,"Manhã",IF(C122&lt;'Configurações'!$B$9,"Tarde","Noite")))</f>
        <v/>
      </c>
      <c r="E122" s="15" t="n"/>
      <c r="F122" s="15" t="n"/>
      <c r="G122" s="19" t="n"/>
      <c r="H122" s="19" t="n"/>
      <c r="I122" s="19" t="n"/>
      <c r="J122" s="19" t="n"/>
      <c r="K122" s="20">
        <f>IF(COUNTA(G122:J122)=0,"",IF(COUNT(G122:J122)&lt;4,"",SUM(G122:J122)))</f>
        <v/>
      </c>
      <c r="L122" s="20">
        <f>IF(F122="","",IFERROR(VLOOKUP(F122,'Configurações'!$D$2:$E$11,2,FALSE),""))</f>
        <v/>
      </c>
      <c r="M122" s="21">
        <f>IF(OR(K122="",L122="",L122=0),"",K122/L122)</f>
        <v/>
      </c>
      <c r="N122" s="18">
        <f>IF(COUNTA(A122:C122,E122:J122,O122)=0,"",IF(AND(A122&lt;&gt;"",COUNTIF($A$2:$A$201,A122)&gt;1),"ID DUPLICADO",IF(OR(A122="",B122="",C122="",E122="",F122="",COUNT(G122:J122)&lt;4,O122=""),"INCOMPLETO",IF(L122="","SEM CAPACIDADE",IF(M122&gt;='Configurações'!$B$5,"ATENÇÃO","OK")))))</f>
        <v/>
      </c>
      <c r="O122" s="15" t="n"/>
      <c r="P122" s="18">
        <f>IF(A122="","",IF(AND(O122="Conferido",OR(N122="OK",N122="ATENÇÃO",N122="SEM CAPACIDADE")),"Sim","Não"))</f>
        <v/>
      </c>
      <c r="Q122" s="22" t="n"/>
      <c r="S122">
        <f>IF('Configurações'!G122="","",'Configurações'!G122)</f>
        <v/>
      </c>
      <c r="T122">
        <f>IF('Configurações'!D122="","",'Configurações'!D122)</f>
        <v/>
      </c>
    </row>
    <row r="123" ht="20" customHeight="1">
      <c r="A123" s="15" t="n"/>
      <c r="B123" s="16" t="n"/>
      <c r="C123" s="17" t="n"/>
      <c r="D123" s="23">
        <f>IF(C123="","",IF(C123&lt;'Configurações'!$B$8,"Manhã",IF(C123&lt;'Configurações'!$B$9,"Tarde","Noite")))</f>
        <v/>
      </c>
      <c r="E123" s="15" t="n"/>
      <c r="F123" s="15" t="n"/>
      <c r="G123" s="19" t="n"/>
      <c r="H123" s="19" t="n"/>
      <c r="I123" s="19" t="n"/>
      <c r="J123" s="19" t="n"/>
      <c r="K123" s="24">
        <f>IF(COUNTA(G123:J123)=0,"",IF(COUNT(G123:J123)&lt;4,"",SUM(G123:J123)))</f>
        <v/>
      </c>
      <c r="L123" s="24">
        <f>IF(F123="","",IFERROR(VLOOKUP(F123,'Configurações'!$D$2:$E$11,2,FALSE),""))</f>
        <v/>
      </c>
      <c r="M123" s="25">
        <f>IF(OR(K123="",L123="",L123=0),"",K123/L123)</f>
        <v/>
      </c>
      <c r="N123" s="23">
        <f>IF(COUNTA(A123:C123,E123:J123,O123)=0,"",IF(AND(A123&lt;&gt;"",COUNTIF($A$2:$A$201,A123)&gt;1),"ID DUPLICADO",IF(OR(A123="",B123="",C123="",E123="",F123="",COUNT(G123:J123)&lt;4,O123=""),"INCOMPLETO",IF(L123="","SEM CAPACIDADE",IF(M123&gt;='Configurações'!$B$5,"ATENÇÃO","OK")))))</f>
        <v/>
      </c>
      <c r="O123" s="15" t="n"/>
      <c r="P123" s="23">
        <f>IF(A123="","",IF(AND(O123="Conferido",OR(N123="OK",N123="ATENÇÃO",N123="SEM CAPACIDADE")),"Sim","Não"))</f>
        <v/>
      </c>
      <c r="Q123" s="22" t="n"/>
      <c r="S123">
        <f>IF('Configurações'!G123="","",'Configurações'!G123)</f>
        <v/>
      </c>
      <c r="T123">
        <f>IF('Configurações'!D123="","",'Configurações'!D123)</f>
        <v/>
      </c>
    </row>
    <row r="124" ht="20" customHeight="1">
      <c r="A124" s="15" t="n"/>
      <c r="B124" s="16" t="n"/>
      <c r="C124" s="17" t="n"/>
      <c r="D124" s="18">
        <f>IF(C124="","",IF(C124&lt;'Configurações'!$B$8,"Manhã",IF(C124&lt;'Configurações'!$B$9,"Tarde","Noite")))</f>
        <v/>
      </c>
      <c r="E124" s="15" t="n"/>
      <c r="F124" s="15" t="n"/>
      <c r="G124" s="19" t="n"/>
      <c r="H124" s="19" t="n"/>
      <c r="I124" s="19" t="n"/>
      <c r="J124" s="19" t="n"/>
      <c r="K124" s="20">
        <f>IF(COUNTA(G124:J124)=0,"",IF(COUNT(G124:J124)&lt;4,"",SUM(G124:J124)))</f>
        <v/>
      </c>
      <c r="L124" s="20">
        <f>IF(F124="","",IFERROR(VLOOKUP(F124,'Configurações'!$D$2:$E$11,2,FALSE),""))</f>
        <v/>
      </c>
      <c r="M124" s="21">
        <f>IF(OR(K124="",L124="",L124=0),"",K124/L124)</f>
        <v/>
      </c>
      <c r="N124" s="18">
        <f>IF(COUNTA(A124:C124,E124:J124,O124)=0,"",IF(AND(A124&lt;&gt;"",COUNTIF($A$2:$A$201,A124)&gt;1),"ID DUPLICADO",IF(OR(A124="",B124="",C124="",E124="",F124="",COUNT(G124:J124)&lt;4,O124=""),"INCOMPLETO",IF(L124="","SEM CAPACIDADE",IF(M124&gt;='Configurações'!$B$5,"ATENÇÃO","OK")))))</f>
        <v/>
      </c>
      <c r="O124" s="15" t="n"/>
      <c r="P124" s="18">
        <f>IF(A124="","",IF(AND(O124="Conferido",OR(N124="OK",N124="ATENÇÃO",N124="SEM CAPACIDADE")),"Sim","Não"))</f>
        <v/>
      </c>
      <c r="Q124" s="22" t="n"/>
      <c r="S124">
        <f>IF('Configurações'!G124="","",'Configurações'!G124)</f>
        <v/>
      </c>
      <c r="T124">
        <f>IF('Configurações'!D124="","",'Configurações'!D124)</f>
        <v/>
      </c>
    </row>
    <row r="125" ht="20" customHeight="1">
      <c r="A125" s="15" t="n"/>
      <c r="B125" s="16" t="n"/>
      <c r="C125" s="17" t="n"/>
      <c r="D125" s="23">
        <f>IF(C125="","",IF(C125&lt;'Configurações'!$B$8,"Manhã",IF(C125&lt;'Configurações'!$B$9,"Tarde","Noite")))</f>
        <v/>
      </c>
      <c r="E125" s="15" t="n"/>
      <c r="F125" s="15" t="n"/>
      <c r="G125" s="19" t="n"/>
      <c r="H125" s="19" t="n"/>
      <c r="I125" s="19" t="n"/>
      <c r="J125" s="19" t="n"/>
      <c r="K125" s="24">
        <f>IF(COUNTA(G125:J125)=0,"",IF(COUNT(G125:J125)&lt;4,"",SUM(G125:J125)))</f>
        <v/>
      </c>
      <c r="L125" s="24">
        <f>IF(F125="","",IFERROR(VLOOKUP(F125,'Configurações'!$D$2:$E$11,2,FALSE),""))</f>
        <v/>
      </c>
      <c r="M125" s="25">
        <f>IF(OR(K125="",L125="",L125=0),"",K125/L125)</f>
        <v/>
      </c>
      <c r="N125" s="23">
        <f>IF(COUNTA(A125:C125,E125:J125,O125)=0,"",IF(AND(A125&lt;&gt;"",COUNTIF($A$2:$A$201,A125)&gt;1),"ID DUPLICADO",IF(OR(A125="",B125="",C125="",E125="",F125="",COUNT(G125:J125)&lt;4,O125=""),"INCOMPLETO",IF(L125="","SEM CAPACIDADE",IF(M125&gt;='Configurações'!$B$5,"ATENÇÃO","OK")))))</f>
        <v/>
      </c>
      <c r="O125" s="15" t="n"/>
      <c r="P125" s="23">
        <f>IF(A125="","",IF(AND(O125="Conferido",OR(N125="OK",N125="ATENÇÃO",N125="SEM CAPACIDADE")),"Sim","Não"))</f>
        <v/>
      </c>
      <c r="Q125" s="22" t="n"/>
      <c r="S125">
        <f>IF('Configurações'!G125="","",'Configurações'!G125)</f>
        <v/>
      </c>
      <c r="T125">
        <f>IF('Configurações'!D125="","",'Configurações'!D125)</f>
        <v/>
      </c>
    </row>
    <row r="126" ht="20" customHeight="1">
      <c r="A126" s="15" t="n"/>
      <c r="B126" s="16" t="n"/>
      <c r="C126" s="17" t="n"/>
      <c r="D126" s="18">
        <f>IF(C126="","",IF(C126&lt;'Configurações'!$B$8,"Manhã",IF(C126&lt;'Configurações'!$B$9,"Tarde","Noite")))</f>
        <v/>
      </c>
      <c r="E126" s="15" t="n"/>
      <c r="F126" s="15" t="n"/>
      <c r="G126" s="19" t="n"/>
      <c r="H126" s="19" t="n"/>
      <c r="I126" s="19" t="n"/>
      <c r="J126" s="19" t="n"/>
      <c r="K126" s="20">
        <f>IF(COUNTA(G126:J126)=0,"",IF(COUNT(G126:J126)&lt;4,"",SUM(G126:J126)))</f>
        <v/>
      </c>
      <c r="L126" s="20">
        <f>IF(F126="","",IFERROR(VLOOKUP(F126,'Configurações'!$D$2:$E$11,2,FALSE),""))</f>
        <v/>
      </c>
      <c r="M126" s="21">
        <f>IF(OR(K126="",L126="",L126=0),"",K126/L126)</f>
        <v/>
      </c>
      <c r="N126" s="18">
        <f>IF(COUNTA(A126:C126,E126:J126,O126)=0,"",IF(AND(A126&lt;&gt;"",COUNTIF($A$2:$A$201,A126)&gt;1),"ID DUPLICADO",IF(OR(A126="",B126="",C126="",E126="",F126="",COUNT(G126:J126)&lt;4,O126=""),"INCOMPLETO",IF(L126="","SEM CAPACIDADE",IF(M126&gt;='Configurações'!$B$5,"ATENÇÃO","OK")))))</f>
        <v/>
      </c>
      <c r="O126" s="15" t="n"/>
      <c r="P126" s="18">
        <f>IF(A126="","",IF(AND(O126="Conferido",OR(N126="OK",N126="ATENÇÃO",N126="SEM CAPACIDADE")),"Sim","Não"))</f>
        <v/>
      </c>
      <c r="Q126" s="22" t="n"/>
      <c r="S126">
        <f>IF('Configurações'!G126="","",'Configurações'!G126)</f>
        <v/>
      </c>
      <c r="T126">
        <f>IF('Configurações'!D126="","",'Configurações'!D126)</f>
        <v/>
      </c>
    </row>
    <row r="127" ht="20" customHeight="1">
      <c r="A127" s="15" t="n"/>
      <c r="B127" s="16" t="n"/>
      <c r="C127" s="17" t="n"/>
      <c r="D127" s="23">
        <f>IF(C127="","",IF(C127&lt;'Configurações'!$B$8,"Manhã",IF(C127&lt;'Configurações'!$B$9,"Tarde","Noite")))</f>
        <v/>
      </c>
      <c r="E127" s="15" t="n"/>
      <c r="F127" s="15" t="n"/>
      <c r="G127" s="19" t="n"/>
      <c r="H127" s="19" t="n"/>
      <c r="I127" s="19" t="n"/>
      <c r="J127" s="19" t="n"/>
      <c r="K127" s="24">
        <f>IF(COUNTA(G127:J127)=0,"",IF(COUNT(G127:J127)&lt;4,"",SUM(G127:J127)))</f>
        <v/>
      </c>
      <c r="L127" s="24">
        <f>IF(F127="","",IFERROR(VLOOKUP(F127,'Configurações'!$D$2:$E$11,2,FALSE),""))</f>
        <v/>
      </c>
      <c r="M127" s="25">
        <f>IF(OR(K127="",L127="",L127=0),"",K127/L127)</f>
        <v/>
      </c>
      <c r="N127" s="23">
        <f>IF(COUNTA(A127:C127,E127:J127,O127)=0,"",IF(AND(A127&lt;&gt;"",COUNTIF($A$2:$A$201,A127)&gt;1),"ID DUPLICADO",IF(OR(A127="",B127="",C127="",E127="",F127="",COUNT(G127:J127)&lt;4,O127=""),"INCOMPLETO",IF(L127="","SEM CAPACIDADE",IF(M127&gt;='Configurações'!$B$5,"ATENÇÃO","OK")))))</f>
        <v/>
      </c>
      <c r="O127" s="15" t="n"/>
      <c r="P127" s="23">
        <f>IF(A127="","",IF(AND(O127="Conferido",OR(N127="OK",N127="ATENÇÃO",N127="SEM CAPACIDADE")),"Sim","Não"))</f>
        <v/>
      </c>
      <c r="Q127" s="22" t="n"/>
      <c r="S127">
        <f>IF('Configurações'!G127="","",'Configurações'!G127)</f>
        <v/>
      </c>
      <c r="T127">
        <f>IF('Configurações'!D127="","",'Configurações'!D127)</f>
        <v/>
      </c>
    </row>
    <row r="128" ht="20" customHeight="1">
      <c r="A128" s="15" t="n"/>
      <c r="B128" s="16" t="n"/>
      <c r="C128" s="17" t="n"/>
      <c r="D128" s="18">
        <f>IF(C128="","",IF(C128&lt;'Configurações'!$B$8,"Manhã",IF(C128&lt;'Configurações'!$B$9,"Tarde","Noite")))</f>
        <v/>
      </c>
      <c r="E128" s="15" t="n"/>
      <c r="F128" s="15" t="n"/>
      <c r="G128" s="19" t="n"/>
      <c r="H128" s="19" t="n"/>
      <c r="I128" s="19" t="n"/>
      <c r="J128" s="19" t="n"/>
      <c r="K128" s="20">
        <f>IF(COUNTA(G128:J128)=0,"",IF(COUNT(G128:J128)&lt;4,"",SUM(G128:J128)))</f>
        <v/>
      </c>
      <c r="L128" s="20">
        <f>IF(F128="","",IFERROR(VLOOKUP(F128,'Configurações'!$D$2:$E$11,2,FALSE),""))</f>
        <v/>
      </c>
      <c r="M128" s="21">
        <f>IF(OR(K128="",L128="",L128=0),"",K128/L128)</f>
        <v/>
      </c>
      <c r="N128" s="18">
        <f>IF(COUNTA(A128:C128,E128:J128,O128)=0,"",IF(AND(A128&lt;&gt;"",COUNTIF($A$2:$A$201,A128)&gt;1),"ID DUPLICADO",IF(OR(A128="",B128="",C128="",E128="",F128="",COUNT(G128:J128)&lt;4,O128=""),"INCOMPLETO",IF(L128="","SEM CAPACIDADE",IF(M128&gt;='Configurações'!$B$5,"ATENÇÃO","OK")))))</f>
        <v/>
      </c>
      <c r="O128" s="15" t="n"/>
      <c r="P128" s="18">
        <f>IF(A128="","",IF(AND(O128="Conferido",OR(N128="OK",N128="ATENÇÃO",N128="SEM CAPACIDADE")),"Sim","Não"))</f>
        <v/>
      </c>
      <c r="Q128" s="22" t="n"/>
      <c r="S128">
        <f>IF('Configurações'!G128="","",'Configurações'!G128)</f>
        <v/>
      </c>
      <c r="T128">
        <f>IF('Configurações'!D128="","",'Configurações'!D128)</f>
        <v/>
      </c>
    </row>
    <row r="129" ht="20" customHeight="1">
      <c r="A129" s="15" t="n"/>
      <c r="B129" s="16" t="n"/>
      <c r="C129" s="17" t="n"/>
      <c r="D129" s="23">
        <f>IF(C129="","",IF(C129&lt;'Configurações'!$B$8,"Manhã",IF(C129&lt;'Configurações'!$B$9,"Tarde","Noite")))</f>
        <v/>
      </c>
      <c r="E129" s="15" t="n"/>
      <c r="F129" s="15" t="n"/>
      <c r="G129" s="19" t="n"/>
      <c r="H129" s="19" t="n"/>
      <c r="I129" s="19" t="n"/>
      <c r="J129" s="19" t="n"/>
      <c r="K129" s="24">
        <f>IF(COUNTA(G129:J129)=0,"",IF(COUNT(G129:J129)&lt;4,"",SUM(G129:J129)))</f>
        <v/>
      </c>
      <c r="L129" s="24">
        <f>IF(F129="","",IFERROR(VLOOKUP(F129,'Configurações'!$D$2:$E$11,2,FALSE),""))</f>
        <v/>
      </c>
      <c r="M129" s="25">
        <f>IF(OR(K129="",L129="",L129=0),"",K129/L129)</f>
        <v/>
      </c>
      <c r="N129" s="23">
        <f>IF(COUNTA(A129:C129,E129:J129,O129)=0,"",IF(AND(A129&lt;&gt;"",COUNTIF($A$2:$A$201,A129)&gt;1),"ID DUPLICADO",IF(OR(A129="",B129="",C129="",E129="",F129="",COUNT(G129:J129)&lt;4,O129=""),"INCOMPLETO",IF(L129="","SEM CAPACIDADE",IF(M129&gt;='Configurações'!$B$5,"ATENÇÃO","OK")))))</f>
        <v/>
      </c>
      <c r="O129" s="15" t="n"/>
      <c r="P129" s="23">
        <f>IF(A129="","",IF(AND(O129="Conferido",OR(N129="OK",N129="ATENÇÃO",N129="SEM CAPACIDADE")),"Sim","Não"))</f>
        <v/>
      </c>
      <c r="Q129" s="22" t="n"/>
      <c r="S129">
        <f>IF('Configurações'!G129="","",'Configurações'!G129)</f>
        <v/>
      </c>
      <c r="T129">
        <f>IF('Configurações'!D129="","",'Configurações'!D129)</f>
        <v/>
      </c>
    </row>
    <row r="130" ht="20" customHeight="1">
      <c r="A130" s="15" t="n"/>
      <c r="B130" s="16" t="n"/>
      <c r="C130" s="17" t="n"/>
      <c r="D130" s="18">
        <f>IF(C130="","",IF(C130&lt;'Configurações'!$B$8,"Manhã",IF(C130&lt;'Configurações'!$B$9,"Tarde","Noite")))</f>
        <v/>
      </c>
      <c r="E130" s="15" t="n"/>
      <c r="F130" s="15" t="n"/>
      <c r="G130" s="19" t="n"/>
      <c r="H130" s="19" t="n"/>
      <c r="I130" s="19" t="n"/>
      <c r="J130" s="19" t="n"/>
      <c r="K130" s="20">
        <f>IF(COUNTA(G130:J130)=0,"",IF(COUNT(G130:J130)&lt;4,"",SUM(G130:J130)))</f>
        <v/>
      </c>
      <c r="L130" s="20">
        <f>IF(F130="","",IFERROR(VLOOKUP(F130,'Configurações'!$D$2:$E$11,2,FALSE),""))</f>
        <v/>
      </c>
      <c r="M130" s="21">
        <f>IF(OR(K130="",L130="",L130=0),"",K130/L130)</f>
        <v/>
      </c>
      <c r="N130" s="18">
        <f>IF(COUNTA(A130:C130,E130:J130,O130)=0,"",IF(AND(A130&lt;&gt;"",COUNTIF($A$2:$A$201,A130)&gt;1),"ID DUPLICADO",IF(OR(A130="",B130="",C130="",E130="",F130="",COUNT(G130:J130)&lt;4,O130=""),"INCOMPLETO",IF(L130="","SEM CAPACIDADE",IF(M130&gt;='Configurações'!$B$5,"ATENÇÃO","OK")))))</f>
        <v/>
      </c>
      <c r="O130" s="15" t="n"/>
      <c r="P130" s="18">
        <f>IF(A130="","",IF(AND(O130="Conferido",OR(N130="OK",N130="ATENÇÃO",N130="SEM CAPACIDADE")),"Sim","Não"))</f>
        <v/>
      </c>
      <c r="Q130" s="22" t="n"/>
      <c r="S130">
        <f>IF('Configurações'!G130="","",'Configurações'!G130)</f>
        <v/>
      </c>
      <c r="T130">
        <f>IF('Configurações'!D130="","",'Configurações'!D130)</f>
        <v/>
      </c>
    </row>
    <row r="131" ht="20" customHeight="1">
      <c r="A131" s="15" t="n"/>
      <c r="B131" s="16" t="n"/>
      <c r="C131" s="17" t="n"/>
      <c r="D131" s="23">
        <f>IF(C131="","",IF(C131&lt;'Configurações'!$B$8,"Manhã",IF(C131&lt;'Configurações'!$B$9,"Tarde","Noite")))</f>
        <v/>
      </c>
      <c r="E131" s="15" t="n"/>
      <c r="F131" s="15" t="n"/>
      <c r="G131" s="19" t="n"/>
      <c r="H131" s="19" t="n"/>
      <c r="I131" s="19" t="n"/>
      <c r="J131" s="19" t="n"/>
      <c r="K131" s="24">
        <f>IF(COUNTA(G131:J131)=0,"",IF(COUNT(G131:J131)&lt;4,"",SUM(G131:J131)))</f>
        <v/>
      </c>
      <c r="L131" s="24">
        <f>IF(F131="","",IFERROR(VLOOKUP(F131,'Configurações'!$D$2:$E$11,2,FALSE),""))</f>
        <v/>
      </c>
      <c r="M131" s="25">
        <f>IF(OR(K131="",L131="",L131=0),"",K131/L131)</f>
        <v/>
      </c>
      <c r="N131" s="23">
        <f>IF(COUNTA(A131:C131,E131:J131,O131)=0,"",IF(AND(A131&lt;&gt;"",COUNTIF($A$2:$A$201,A131)&gt;1),"ID DUPLICADO",IF(OR(A131="",B131="",C131="",E131="",F131="",COUNT(G131:J131)&lt;4,O131=""),"INCOMPLETO",IF(L131="","SEM CAPACIDADE",IF(M131&gt;='Configurações'!$B$5,"ATENÇÃO","OK")))))</f>
        <v/>
      </c>
      <c r="O131" s="15" t="n"/>
      <c r="P131" s="23">
        <f>IF(A131="","",IF(AND(O131="Conferido",OR(N131="OK",N131="ATENÇÃO",N131="SEM CAPACIDADE")),"Sim","Não"))</f>
        <v/>
      </c>
      <c r="Q131" s="22" t="n"/>
      <c r="S131">
        <f>IF('Configurações'!G131="","",'Configurações'!G131)</f>
        <v/>
      </c>
      <c r="T131">
        <f>IF('Configurações'!D131="","",'Configurações'!D131)</f>
        <v/>
      </c>
    </row>
    <row r="132" ht="20" customHeight="1">
      <c r="A132" s="15" t="n"/>
      <c r="B132" s="16" t="n"/>
      <c r="C132" s="17" t="n"/>
      <c r="D132" s="18">
        <f>IF(C132="","",IF(C132&lt;'Configurações'!$B$8,"Manhã",IF(C132&lt;'Configurações'!$B$9,"Tarde","Noite")))</f>
        <v/>
      </c>
      <c r="E132" s="15" t="n"/>
      <c r="F132" s="15" t="n"/>
      <c r="G132" s="19" t="n"/>
      <c r="H132" s="19" t="n"/>
      <c r="I132" s="19" t="n"/>
      <c r="J132" s="19" t="n"/>
      <c r="K132" s="20">
        <f>IF(COUNTA(G132:J132)=0,"",IF(COUNT(G132:J132)&lt;4,"",SUM(G132:J132)))</f>
        <v/>
      </c>
      <c r="L132" s="20">
        <f>IF(F132="","",IFERROR(VLOOKUP(F132,'Configurações'!$D$2:$E$11,2,FALSE),""))</f>
        <v/>
      </c>
      <c r="M132" s="21">
        <f>IF(OR(K132="",L132="",L132=0),"",K132/L132)</f>
        <v/>
      </c>
      <c r="N132" s="18">
        <f>IF(COUNTA(A132:C132,E132:J132,O132)=0,"",IF(AND(A132&lt;&gt;"",COUNTIF($A$2:$A$201,A132)&gt;1),"ID DUPLICADO",IF(OR(A132="",B132="",C132="",E132="",F132="",COUNT(G132:J132)&lt;4,O132=""),"INCOMPLETO",IF(L132="","SEM CAPACIDADE",IF(M132&gt;='Configurações'!$B$5,"ATENÇÃO","OK")))))</f>
        <v/>
      </c>
      <c r="O132" s="15" t="n"/>
      <c r="P132" s="18">
        <f>IF(A132="","",IF(AND(O132="Conferido",OR(N132="OK",N132="ATENÇÃO",N132="SEM CAPACIDADE")),"Sim","Não"))</f>
        <v/>
      </c>
      <c r="Q132" s="22" t="n"/>
      <c r="S132">
        <f>IF('Configurações'!G132="","",'Configurações'!G132)</f>
        <v/>
      </c>
      <c r="T132">
        <f>IF('Configurações'!D132="","",'Configurações'!D132)</f>
        <v/>
      </c>
    </row>
    <row r="133" ht="20" customHeight="1">
      <c r="A133" s="15" t="n"/>
      <c r="B133" s="16" t="n"/>
      <c r="C133" s="17" t="n"/>
      <c r="D133" s="23">
        <f>IF(C133="","",IF(C133&lt;'Configurações'!$B$8,"Manhã",IF(C133&lt;'Configurações'!$B$9,"Tarde","Noite")))</f>
        <v/>
      </c>
      <c r="E133" s="15" t="n"/>
      <c r="F133" s="15" t="n"/>
      <c r="G133" s="19" t="n"/>
      <c r="H133" s="19" t="n"/>
      <c r="I133" s="19" t="n"/>
      <c r="J133" s="19" t="n"/>
      <c r="K133" s="24">
        <f>IF(COUNTA(G133:J133)=0,"",IF(COUNT(G133:J133)&lt;4,"",SUM(G133:J133)))</f>
        <v/>
      </c>
      <c r="L133" s="24">
        <f>IF(F133="","",IFERROR(VLOOKUP(F133,'Configurações'!$D$2:$E$11,2,FALSE),""))</f>
        <v/>
      </c>
      <c r="M133" s="25">
        <f>IF(OR(K133="",L133="",L133=0),"",K133/L133)</f>
        <v/>
      </c>
      <c r="N133" s="23">
        <f>IF(COUNTA(A133:C133,E133:J133,O133)=0,"",IF(AND(A133&lt;&gt;"",COUNTIF($A$2:$A$201,A133)&gt;1),"ID DUPLICADO",IF(OR(A133="",B133="",C133="",E133="",F133="",COUNT(G133:J133)&lt;4,O133=""),"INCOMPLETO",IF(L133="","SEM CAPACIDADE",IF(M133&gt;='Configurações'!$B$5,"ATENÇÃO","OK")))))</f>
        <v/>
      </c>
      <c r="O133" s="15" t="n"/>
      <c r="P133" s="23">
        <f>IF(A133="","",IF(AND(O133="Conferido",OR(N133="OK",N133="ATENÇÃO",N133="SEM CAPACIDADE")),"Sim","Não"))</f>
        <v/>
      </c>
      <c r="Q133" s="22" t="n"/>
      <c r="S133">
        <f>IF('Configurações'!G133="","",'Configurações'!G133)</f>
        <v/>
      </c>
      <c r="T133">
        <f>IF('Configurações'!D133="","",'Configurações'!D133)</f>
        <v/>
      </c>
    </row>
    <row r="134" ht="20" customHeight="1">
      <c r="A134" s="15" t="n"/>
      <c r="B134" s="16" t="n"/>
      <c r="C134" s="17" t="n"/>
      <c r="D134" s="18">
        <f>IF(C134="","",IF(C134&lt;'Configurações'!$B$8,"Manhã",IF(C134&lt;'Configurações'!$B$9,"Tarde","Noite")))</f>
        <v/>
      </c>
      <c r="E134" s="15" t="n"/>
      <c r="F134" s="15" t="n"/>
      <c r="G134" s="19" t="n"/>
      <c r="H134" s="19" t="n"/>
      <c r="I134" s="19" t="n"/>
      <c r="J134" s="19" t="n"/>
      <c r="K134" s="20">
        <f>IF(COUNTA(G134:J134)=0,"",IF(COUNT(G134:J134)&lt;4,"",SUM(G134:J134)))</f>
        <v/>
      </c>
      <c r="L134" s="20">
        <f>IF(F134="","",IFERROR(VLOOKUP(F134,'Configurações'!$D$2:$E$11,2,FALSE),""))</f>
        <v/>
      </c>
      <c r="M134" s="21">
        <f>IF(OR(K134="",L134="",L134=0),"",K134/L134)</f>
        <v/>
      </c>
      <c r="N134" s="18">
        <f>IF(COUNTA(A134:C134,E134:J134,O134)=0,"",IF(AND(A134&lt;&gt;"",COUNTIF($A$2:$A$201,A134)&gt;1),"ID DUPLICADO",IF(OR(A134="",B134="",C134="",E134="",F134="",COUNT(G134:J134)&lt;4,O134=""),"INCOMPLETO",IF(L134="","SEM CAPACIDADE",IF(M134&gt;='Configurações'!$B$5,"ATENÇÃO","OK")))))</f>
        <v/>
      </c>
      <c r="O134" s="15" t="n"/>
      <c r="P134" s="18">
        <f>IF(A134="","",IF(AND(O134="Conferido",OR(N134="OK",N134="ATENÇÃO",N134="SEM CAPACIDADE")),"Sim","Não"))</f>
        <v/>
      </c>
      <c r="Q134" s="22" t="n"/>
      <c r="S134">
        <f>IF('Configurações'!G134="","",'Configurações'!G134)</f>
        <v/>
      </c>
      <c r="T134">
        <f>IF('Configurações'!D134="","",'Configurações'!D134)</f>
        <v/>
      </c>
    </row>
    <row r="135" ht="20" customHeight="1">
      <c r="A135" s="15" t="n"/>
      <c r="B135" s="16" t="n"/>
      <c r="C135" s="17" t="n"/>
      <c r="D135" s="23">
        <f>IF(C135="","",IF(C135&lt;'Configurações'!$B$8,"Manhã",IF(C135&lt;'Configurações'!$B$9,"Tarde","Noite")))</f>
        <v/>
      </c>
      <c r="E135" s="15" t="n"/>
      <c r="F135" s="15" t="n"/>
      <c r="G135" s="19" t="n"/>
      <c r="H135" s="19" t="n"/>
      <c r="I135" s="19" t="n"/>
      <c r="J135" s="19" t="n"/>
      <c r="K135" s="24">
        <f>IF(COUNTA(G135:J135)=0,"",IF(COUNT(G135:J135)&lt;4,"",SUM(G135:J135)))</f>
        <v/>
      </c>
      <c r="L135" s="24">
        <f>IF(F135="","",IFERROR(VLOOKUP(F135,'Configurações'!$D$2:$E$11,2,FALSE),""))</f>
        <v/>
      </c>
      <c r="M135" s="25">
        <f>IF(OR(K135="",L135="",L135=0),"",K135/L135)</f>
        <v/>
      </c>
      <c r="N135" s="23">
        <f>IF(COUNTA(A135:C135,E135:J135,O135)=0,"",IF(AND(A135&lt;&gt;"",COUNTIF($A$2:$A$201,A135)&gt;1),"ID DUPLICADO",IF(OR(A135="",B135="",C135="",E135="",F135="",COUNT(G135:J135)&lt;4,O135=""),"INCOMPLETO",IF(L135="","SEM CAPACIDADE",IF(M135&gt;='Configurações'!$B$5,"ATENÇÃO","OK")))))</f>
        <v/>
      </c>
      <c r="O135" s="15" t="n"/>
      <c r="P135" s="23">
        <f>IF(A135="","",IF(AND(O135="Conferido",OR(N135="OK",N135="ATENÇÃO",N135="SEM CAPACIDADE")),"Sim","Não"))</f>
        <v/>
      </c>
      <c r="Q135" s="22" t="n"/>
      <c r="S135">
        <f>IF('Configurações'!G135="","",'Configurações'!G135)</f>
        <v/>
      </c>
      <c r="T135">
        <f>IF('Configurações'!D135="","",'Configurações'!D135)</f>
        <v/>
      </c>
    </row>
    <row r="136" ht="20" customHeight="1">
      <c r="A136" s="15" t="n"/>
      <c r="B136" s="16" t="n"/>
      <c r="C136" s="17" t="n"/>
      <c r="D136" s="18">
        <f>IF(C136="","",IF(C136&lt;'Configurações'!$B$8,"Manhã",IF(C136&lt;'Configurações'!$B$9,"Tarde","Noite")))</f>
        <v/>
      </c>
      <c r="E136" s="15" t="n"/>
      <c r="F136" s="15" t="n"/>
      <c r="G136" s="19" t="n"/>
      <c r="H136" s="19" t="n"/>
      <c r="I136" s="19" t="n"/>
      <c r="J136" s="19" t="n"/>
      <c r="K136" s="20">
        <f>IF(COUNTA(G136:J136)=0,"",IF(COUNT(G136:J136)&lt;4,"",SUM(G136:J136)))</f>
        <v/>
      </c>
      <c r="L136" s="20">
        <f>IF(F136="","",IFERROR(VLOOKUP(F136,'Configurações'!$D$2:$E$11,2,FALSE),""))</f>
        <v/>
      </c>
      <c r="M136" s="21">
        <f>IF(OR(K136="",L136="",L136=0),"",K136/L136)</f>
        <v/>
      </c>
      <c r="N136" s="18">
        <f>IF(COUNTA(A136:C136,E136:J136,O136)=0,"",IF(AND(A136&lt;&gt;"",COUNTIF($A$2:$A$201,A136)&gt;1),"ID DUPLICADO",IF(OR(A136="",B136="",C136="",E136="",F136="",COUNT(G136:J136)&lt;4,O136=""),"INCOMPLETO",IF(L136="","SEM CAPACIDADE",IF(M136&gt;='Configurações'!$B$5,"ATENÇÃO","OK")))))</f>
        <v/>
      </c>
      <c r="O136" s="15" t="n"/>
      <c r="P136" s="18">
        <f>IF(A136="","",IF(AND(O136="Conferido",OR(N136="OK",N136="ATENÇÃO",N136="SEM CAPACIDADE")),"Sim","Não"))</f>
        <v/>
      </c>
      <c r="Q136" s="22" t="n"/>
      <c r="S136">
        <f>IF('Configurações'!G136="","",'Configurações'!G136)</f>
        <v/>
      </c>
      <c r="T136">
        <f>IF('Configurações'!D136="","",'Configurações'!D136)</f>
        <v/>
      </c>
    </row>
    <row r="137" ht="20" customHeight="1">
      <c r="A137" s="15" t="n"/>
      <c r="B137" s="16" t="n"/>
      <c r="C137" s="17" t="n"/>
      <c r="D137" s="23">
        <f>IF(C137="","",IF(C137&lt;'Configurações'!$B$8,"Manhã",IF(C137&lt;'Configurações'!$B$9,"Tarde","Noite")))</f>
        <v/>
      </c>
      <c r="E137" s="15" t="n"/>
      <c r="F137" s="15" t="n"/>
      <c r="G137" s="19" t="n"/>
      <c r="H137" s="19" t="n"/>
      <c r="I137" s="19" t="n"/>
      <c r="J137" s="19" t="n"/>
      <c r="K137" s="24">
        <f>IF(COUNTA(G137:J137)=0,"",IF(COUNT(G137:J137)&lt;4,"",SUM(G137:J137)))</f>
        <v/>
      </c>
      <c r="L137" s="24">
        <f>IF(F137="","",IFERROR(VLOOKUP(F137,'Configurações'!$D$2:$E$11,2,FALSE),""))</f>
        <v/>
      </c>
      <c r="M137" s="25">
        <f>IF(OR(K137="",L137="",L137=0),"",K137/L137)</f>
        <v/>
      </c>
      <c r="N137" s="23">
        <f>IF(COUNTA(A137:C137,E137:J137,O137)=0,"",IF(AND(A137&lt;&gt;"",COUNTIF($A$2:$A$201,A137)&gt;1),"ID DUPLICADO",IF(OR(A137="",B137="",C137="",E137="",F137="",COUNT(G137:J137)&lt;4,O137=""),"INCOMPLETO",IF(L137="","SEM CAPACIDADE",IF(M137&gt;='Configurações'!$B$5,"ATENÇÃO","OK")))))</f>
        <v/>
      </c>
      <c r="O137" s="15" t="n"/>
      <c r="P137" s="23">
        <f>IF(A137="","",IF(AND(O137="Conferido",OR(N137="OK",N137="ATENÇÃO",N137="SEM CAPACIDADE")),"Sim","Não"))</f>
        <v/>
      </c>
      <c r="Q137" s="22" t="n"/>
      <c r="S137">
        <f>IF('Configurações'!G137="","",'Configurações'!G137)</f>
        <v/>
      </c>
      <c r="T137">
        <f>IF('Configurações'!D137="","",'Configurações'!D137)</f>
        <v/>
      </c>
    </row>
    <row r="138" ht="20" customHeight="1">
      <c r="A138" s="15" t="n"/>
      <c r="B138" s="16" t="n"/>
      <c r="C138" s="17" t="n"/>
      <c r="D138" s="18">
        <f>IF(C138="","",IF(C138&lt;'Configurações'!$B$8,"Manhã",IF(C138&lt;'Configurações'!$B$9,"Tarde","Noite")))</f>
        <v/>
      </c>
      <c r="E138" s="15" t="n"/>
      <c r="F138" s="15" t="n"/>
      <c r="G138" s="19" t="n"/>
      <c r="H138" s="19" t="n"/>
      <c r="I138" s="19" t="n"/>
      <c r="J138" s="19" t="n"/>
      <c r="K138" s="20">
        <f>IF(COUNTA(G138:J138)=0,"",IF(COUNT(G138:J138)&lt;4,"",SUM(G138:J138)))</f>
        <v/>
      </c>
      <c r="L138" s="20">
        <f>IF(F138="","",IFERROR(VLOOKUP(F138,'Configurações'!$D$2:$E$11,2,FALSE),""))</f>
        <v/>
      </c>
      <c r="M138" s="21">
        <f>IF(OR(K138="",L138="",L138=0),"",K138/L138)</f>
        <v/>
      </c>
      <c r="N138" s="18">
        <f>IF(COUNTA(A138:C138,E138:J138,O138)=0,"",IF(AND(A138&lt;&gt;"",COUNTIF($A$2:$A$201,A138)&gt;1),"ID DUPLICADO",IF(OR(A138="",B138="",C138="",E138="",F138="",COUNT(G138:J138)&lt;4,O138=""),"INCOMPLETO",IF(L138="","SEM CAPACIDADE",IF(M138&gt;='Configurações'!$B$5,"ATENÇÃO","OK")))))</f>
        <v/>
      </c>
      <c r="O138" s="15" t="n"/>
      <c r="P138" s="18">
        <f>IF(A138="","",IF(AND(O138="Conferido",OR(N138="OK",N138="ATENÇÃO",N138="SEM CAPACIDADE")),"Sim","Não"))</f>
        <v/>
      </c>
      <c r="Q138" s="22" t="n"/>
      <c r="S138">
        <f>IF('Configurações'!G138="","",'Configurações'!G138)</f>
        <v/>
      </c>
      <c r="T138">
        <f>IF('Configurações'!D138="","",'Configurações'!D138)</f>
        <v/>
      </c>
    </row>
    <row r="139" ht="20" customHeight="1">
      <c r="A139" s="15" t="n"/>
      <c r="B139" s="16" t="n"/>
      <c r="C139" s="17" t="n"/>
      <c r="D139" s="23">
        <f>IF(C139="","",IF(C139&lt;'Configurações'!$B$8,"Manhã",IF(C139&lt;'Configurações'!$B$9,"Tarde","Noite")))</f>
        <v/>
      </c>
      <c r="E139" s="15" t="n"/>
      <c r="F139" s="15" t="n"/>
      <c r="G139" s="19" t="n"/>
      <c r="H139" s="19" t="n"/>
      <c r="I139" s="19" t="n"/>
      <c r="J139" s="19" t="n"/>
      <c r="K139" s="24">
        <f>IF(COUNTA(G139:J139)=0,"",IF(COUNT(G139:J139)&lt;4,"",SUM(G139:J139)))</f>
        <v/>
      </c>
      <c r="L139" s="24">
        <f>IF(F139="","",IFERROR(VLOOKUP(F139,'Configurações'!$D$2:$E$11,2,FALSE),""))</f>
        <v/>
      </c>
      <c r="M139" s="25">
        <f>IF(OR(K139="",L139="",L139=0),"",K139/L139)</f>
        <v/>
      </c>
      <c r="N139" s="23">
        <f>IF(COUNTA(A139:C139,E139:J139,O139)=0,"",IF(AND(A139&lt;&gt;"",COUNTIF($A$2:$A$201,A139)&gt;1),"ID DUPLICADO",IF(OR(A139="",B139="",C139="",E139="",F139="",COUNT(G139:J139)&lt;4,O139=""),"INCOMPLETO",IF(L139="","SEM CAPACIDADE",IF(M139&gt;='Configurações'!$B$5,"ATENÇÃO","OK")))))</f>
        <v/>
      </c>
      <c r="O139" s="15" t="n"/>
      <c r="P139" s="23">
        <f>IF(A139="","",IF(AND(O139="Conferido",OR(N139="OK",N139="ATENÇÃO",N139="SEM CAPACIDADE")),"Sim","Não"))</f>
        <v/>
      </c>
      <c r="Q139" s="22" t="n"/>
      <c r="S139">
        <f>IF('Configurações'!G139="","",'Configurações'!G139)</f>
        <v/>
      </c>
      <c r="T139">
        <f>IF('Configurações'!D139="","",'Configurações'!D139)</f>
        <v/>
      </c>
    </row>
    <row r="140" ht="20" customHeight="1">
      <c r="A140" s="15" t="n"/>
      <c r="B140" s="16" t="n"/>
      <c r="C140" s="17" t="n"/>
      <c r="D140" s="18">
        <f>IF(C140="","",IF(C140&lt;'Configurações'!$B$8,"Manhã",IF(C140&lt;'Configurações'!$B$9,"Tarde","Noite")))</f>
        <v/>
      </c>
      <c r="E140" s="15" t="n"/>
      <c r="F140" s="15" t="n"/>
      <c r="G140" s="19" t="n"/>
      <c r="H140" s="19" t="n"/>
      <c r="I140" s="19" t="n"/>
      <c r="J140" s="19" t="n"/>
      <c r="K140" s="20">
        <f>IF(COUNTA(G140:J140)=0,"",IF(COUNT(G140:J140)&lt;4,"",SUM(G140:J140)))</f>
        <v/>
      </c>
      <c r="L140" s="20">
        <f>IF(F140="","",IFERROR(VLOOKUP(F140,'Configurações'!$D$2:$E$11,2,FALSE),""))</f>
        <v/>
      </c>
      <c r="M140" s="21">
        <f>IF(OR(K140="",L140="",L140=0),"",K140/L140)</f>
        <v/>
      </c>
      <c r="N140" s="18">
        <f>IF(COUNTA(A140:C140,E140:J140,O140)=0,"",IF(AND(A140&lt;&gt;"",COUNTIF($A$2:$A$201,A140)&gt;1),"ID DUPLICADO",IF(OR(A140="",B140="",C140="",E140="",F140="",COUNT(G140:J140)&lt;4,O140=""),"INCOMPLETO",IF(L140="","SEM CAPACIDADE",IF(M140&gt;='Configurações'!$B$5,"ATENÇÃO","OK")))))</f>
        <v/>
      </c>
      <c r="O140" s="15" t="n"/>
      <c r="P140" s="18">
        <f>IF(A140="","",IF(AND(O140="Conferido",OR(N140="OK",N140="ATENÇÃO",N140="SEM CAPACIDADE")),"Sim","Não"))</f>
        <v/>
      </c>
      <c r="Q140" s="22" t="n"/>
      <c r="S140">
        <f>IF('Configurações'!G140="","",'Configurações'!G140)</f>
        <v/>
      </c>
      <c r="T140">
        <f>IF('Configurações'!D140="","",'Configurações'!D140)</f>
        <v/>
      </c>
    </row>
    <row r="141" ht="20" customHeight="1">
      <c r="A141" s="15" t="n"/>
      <c r="B141" s="16" t="n"/>
      <c r="C141" s="17" t="n"/>
      <c r="D141" s="23">
        <f>IF(C141="","",IF(C141&lt;'Configurações'!$B$8,"Manhã",IF(C141&lt;'Configurações'!$B$9,"Tarde","Noite")))</f>
        <v/>
      </c>
      <c r="E141" s="15" t="n"/>
      <c r="F141" s="15" t="n"/>
      <c r="G141" s="19" t="n"/>
      <c r="H141" s="19" t="n"/>
      <c r="I141" s="19" t="n"/>
      <c r="J141" s="19" t="n"/>
      <c r="K141" s="24">
        <f>IF(COUNTA(G141:J141)=0,"",IF(COUNT(G141:J141)&lt;4,"",SUM(G141:J141)))</f>
        <v/>
      </c>
      <c r="L141" s="24">
        <f>IF(F141="","",IFERROR(VLOOKUP(F141,'Configurações'!$D$2:$E$11,2,FALSE),""))</f>
        <v/>
      </c>
      <c r="M141" s="25">
        <f>IF(OR(K141="",L141="",L141=0),"",K141/L141)</f>
        <v/>
      </c>
      <c r="N141" s="23">
        <f>IF(COUNTA(A141:C141,E141:J141,O141)=0,"",IF(AND(A141&lt;&gt;"",COUNTIF($A$2:$A$201,A141)&gt;1),"ID DUPLICADO",IF(OR(A141="",B141="",C141="",E141="",F141="",COUNT(G141:J141)&lt;4,O141=""),"INCOMPLETO",IF(L141="","SEM CAPACIDADE",IF(M141&gt;='Configurações'!$B$5,"ATENÇÃO","OK")))))</f>
        <v/>
      </c>
      <c r="O141" s="15" t="n"/>
      <c r="P141" s="23">
        <f>IF(A141="","",IF(AND(O141="Conferido",OR(N141="OK",N141="ATENÇÃO",N141="SEM CAPACIDADE")),"Sim","Não"))</f>
        <v/>
      </c>
      <c r="Q141" s="22" t="n"/>
      <c r="S141">
        <f>IF('Configurações'!G141="","",'Configurações'!G141)</f>
        <v/>
      </c>
      <c r="T141">
        <f>IF('Configurações'!D141="","",'Configurações'!D141)</f>
        <v/>
      </c>
    </row>
    <row r="142" ht="20" customHeight="1">
      <c r="A142" s="15" t="n"/>
      <c r="B142" s="16" t="n"/>
      <c r="C142" s="17" t="n"/>
      <c r="D142" s="18">
        <f>IF(C142="","",IF(C142&lt;'Configurações'!$B$8,"Manhã",IF(C142&lt;'Configurações'!$B$9,"Tarde","Noite")))</f>
        <v/>
      </c>
      <c r="E142" s="15" t="n"/>
      <c r="F142" s="15" t="n"/>
      <c r="G142" s="19" t="n"/>
      <c r="H142" s="19" t="n"/>
      <c r="I142" s="19" t="n"/>
      <c r="J142" s="19" t="n"/>
      <c r="K142" s="20">
        <f>IF(COUNTA(G142:J142)=0,"",IF(COUNT(G142:J142)&lt;4,"",SUM(G142:J142)))</f>
        <v/>
      </c>
      <c r="L142" s="20">
        <f>IF(F142="","",IFERROR(VLOOKUP(F142,'Configurações'!$D$2:$E$11,2,FALSE),""))</f>
        <v/>
      </c>
      <c r="M142" s="21">
        <f>IF(OR(K142="",L142="",L142=0),"",K142/L142)</f>
        <v/>
      </c>
      <c r="N142" s="18">
        <f>IF(COUNTA(A142:C142,E142:J142,O142)=0,"",IF(AND(A142&lt;&gt;"",COUNTIF($A$2:$A$201,A142)&gt;1),"ID DUPLICADO",IF(OR(A142="",B142="",C142="",E142="",F142="",COUNT(G142:J142)&lt;4,O142=""),"INCOMPLETO",IF(L142="","SEM CAPACIDADE",IF(M142&gt;='Configurações'!$B$5,"ATENÇÃO","OK")))))</f>
        <v/>
      </c>
      <c r="O142" s="15" t="n"/>
      <c r="P142" s="18">
        <f>IF(A142="","",IF(AND(O142="Conferido",OR(N142="OK",N142="ATENÇÃO",N142="SEM CAPACIDADE")),"Sim","Não"))</f>
        <v/>
      </c>
      <c r="Q142" s="22" t="n"/>
      <c r="S142">
        <f>IF('Configurações'!G142="","",'Configurações'!G142)</f>
        <v/>
      </c>
      <c r="T142">
        <f>IF('Configurações'!D142="","",'Configurações'!D142)</f>
        <v/>
      </c>
    </row>
    <row r="143" ht="20" customHeight="1">
      <c r="A143" s="15" t="n"/>
      <c r="B143" s="16" t="n"/>
      <c r="C143" s="17" t="n"/>
      <c r="D143" s="23">
        <f>IF(C143="","",IF(C143&lt;'Configurações'!$B$8,"Manhã",IF(C143&lt;'Configurações'!$B$9,"Tarde","Noite")))</f>
        <v/>
      </c>
      <c r="E143" s="15" t="n"/>
      <c r="F143" s="15" t="n"/>
      <c r="G143" s="19" t="n"/>
      <c r="H143" s="19" t="n"/>
      <c r="I143" s="19" t="n"/>
      <c r="J143" s="19" t="n"/>
      <c r="K143" s="24">
        <f>IF(COUNTA(G143:J143)=0,"",IF(COUNT(G143:J143)&lt;4,"",SUM(G143:J143)))</f>
        <v/>
      </c>
      <c r="L143" s="24">
        <f>IF(F143="","",IFERROR(VLOOKUP(F143,'Configurações'!$D$2:$E$11,2,FALSE),""))</f>
        <v/>
      </c>
      <c r="M143" s="25">
        <f>IF(OR(K143="",L143="",L143=0),"",K143/L143)</f>
        <v/>
      </c>
      <c r="N143" s="23">
        <f>IF(COUNTA(A143:C143,E143:J143,O143)=0,"",IF(AND(A143&lt;&gt;"",COUNTIF($A$2:$A$201,A143)&gt;1),"ID DUPLICADO",IF(OR(A143="",B143="",C143="",E143="",F143="",COUNT(G143:J143)&lt;4,O143=""),"INCOMPLETO",IF(L143="","SEM CAPACIDADE",IF(M143&gt;='Configurações'!$B$5,"ATENÇÃO","OK")))))</f>
        <v/>
      </c>
      <c r="O143" s="15" t="n"/>
      <c r="P143" s="23">
        <f>IF(A143="","",IF(AND(O143="Conferido",OR(N143="OK",N143="ATENÇÃO",N143="SEM CAPACIDADE")),"Sim","Não"))</f>
        <v/>
      </c>
      <c r="Q143" s="22" t="n"/>
      <c r="S143">
        <f>IF('Configurações'!G143="","",'Configurações'!G143)</f>
        <v/>
      </c>
      <c r="T143">
        <f>IF('Configurações'!D143="","",'Configurações'!D143)</f>
        <v/>
      </c>
    </row>
    <row r="144" ht="20" customHeight="1">
      <c r="A144" s="15" t="n"/>
      <c r="B144" s="16" t="n"/>
      <c r="C144" s="17" t="n"/>
      <c r="D144" s="18">
        <f>IF(C144="","",IF(C144&lt;'Configurações'!$B$8,"Manhã",IF(C144&lt;'Configurações'!$B$9,"Tarde","Noite")))</f>
        <v/>
      </c>
      <c r="E144" s="15" t="n"/>
      <c r="F144" s="15" t="n"/>
      <c r="G144" s="19" t="n"/>
      <c r="H144" s="19" t="n"/>
      <c r="I144" s="19" t="n"/>
      <c r="J144" s="19" t="n"/>
      <c r="K144" s="20">
        <f>IF(COUNTA(G144:J144)=0,"",IF(COUNT(G144:J144)&lt;4,"",SUM(G144:J144)))</f>
        <v/>
      </c>
      <c r="L144" s="20">
        <f>IF(F144="","",IFERROR(VLOOKUP(F144,'Configurações'!$D$2:$E$11,2,FALSE),""))</f>
        <v/>
      </c>
      <c r="M144" s="21">
        <f>IF(OR(K144="",L144="",L144=0),"",K144/L144)</f>
        <v/>
      </c>
      <c r="N144" s="18">
        <f>IF(COUNTA(A144:C144,E144:J144,O144)=0,"",IF(AND(A144&lt;&gt;"",COUNTIF($A$2:$A$201,A144)&gt;1),"ID DUPLICADO",IF(OR(A144="",B144="",C144="",E144="",F144="",COUNT(G144:J144)&lt;4,O144=""),"INCOMPLETO",IF(L144="","SEM CAPACIDADE",IF(M144&gt;='Configurações'!$B$5,"ATENÇÃO","OK")))))</f>
        <v/>
      </c>
      <c r="O144" s="15" t="n"/>
      <c r="P144" s="18">
        <f>IF(A144="","",IF(AND(O144="Conferido",OR(N144="OK",N144="ATENÇÃO",N144="SEM CAPACIDADE")),"Sim","Não"))</f>
        <v/>
      </c>
      <c r="Q144" s="22" t="n"/>
      <c r="S144">
        <f>IF('Configurações'!G144="","",'Configurações'!G144)</f>
        <v/>
      </c>
      <c r="T144">
        <f>IF('Configurações'!D144="","",'Configurações'!D144)</f>
        <v/>
      </c>
    </row>
    <row r="145" ht="20" customHeight="1">
      <c r="A145" s="15" t="n"/>
      <c r="B145" s="16" t="n"/>
      <c r="C145" s="17" t="n"/>
      <c r="D145" s="23">
        <f>IF(C145="","",IF(C145&lt;'Configurações'!$B$8,"Manhã",IF(C145&lt;'Configurações'!$B$9,"Tarde","Noite")))</f>
        <v/>
      </c>
      <c r="E145" s="15" t="n"/>
      <c r="F145" s="15" t="n"/>
      <c r="G145" s="19" t="n"/>
      <c r="H145" s="19" t="n"/>
      <c r="I145" s="19" t="n"/>
      <c r="J145" s="19" t="n"/>
      <c r="K145" s="24">
        <f>IF(COUNTA(G145:J145)=0,"",IF(COUNT(G145:J145)&lt;4,"",SUM(G145:J145)))</f>
        <v/>
      </c>
      <c r="L145" s="24">
        <f>IF(F145="","",IFERROR(VLOOKUP(F145,'Configurações'!$D$2:$E$11,2,FALSE),""))</f>
        <v/>
      </c>
      <c r="M145" s="25">
        <f>IF(OR(K145="",L145="",L145=0),"",K145/L145)</f>
        <v/>
      </c>
      <c r="N145" s="23">
        <f>IF(COUNTA(A145:C145,E145:J145,O145)=0,"",IF(AND(A145&lt;&gt;"",COUNTIF($A$2:$A$201,A145)&gt;1),"ID DUPLICADO",IF(OR(A145="",B145="",C145="",E145="",F145="",COUNT(G145:J145)&lt;4,O145=""),"INCOMPLETO",IF(L145="","SEM CAPACIDADE",IF(M145&gt;='Configurações'!$B$5,"ATENÇÃO","OK")))))</f>
        <v/>
      </c>
      <c r="O145" s="15" t="n"/>
      <c r="P145" s="23">
        <f>IF(A145="","",IF(AND(O145="Conferido",OR(N145="OK",N145="ATENÇÃO",N145="SEM CAPACIDADE")),"Sim","Não"))</f>
        <v/>
      </c>
      <c r="Q145" s="22" t="n"/>
      <c r="S145">
        <f>IF('Configurações'!G145="","",'Configurações'!G145)</f>
        <v/>
      </c>
      <c r="T145">
        <f>IF('Configurações'!D145="","",'Configurações'!D145)</f>
        <v/>
      </c>
    </row>
    <row r="146" ht="20" customHeight="1">
      <c r="A146" s="15" t="n"/>
      <c r="B146" s="16" t="n"/>
      <c r="C146" s="17" t="n"/>
      <c r="D146" s="18">
        <f>IF(C146="","",IF(C146&lt;'Configurações'!$B$8,"Manhã",IF(C146&lt;'Configurações'!$B$9,"Tarde","Noite")))</f>
        <v/>
      </c>
      <c r="E146" s="15" t="n"/>
      <c r="F146" s="15" t="n"/>
      <c r="G146" s="19" t="n"/>
      <c r="H146" s="19" t="n"/>
      <c r="I146" s="19" t="n"/>
      <c r="J146" s="19" t="n"/>
      <c r="K146" s="20">
        <f>IF(COUNTA(G146:J146)=0,"",IF(COUNT(G146:J146)&lt;4,"",SUM(G146:J146)))</f>
        <v/>
      </c>
      <c r="L146" s="20">
        <f>IF(F146="","",IFERROR(VLOOKUP(F146,'Configurações'!$D$2:$E$11,2,FALSE),""))</f>
        <v/>
      </c>
      <c r="M146" s="21">
        <f>IF(OR(K146="",L146="",L146=0),"",K146/L146)</f>
        <v/>
      </c>
      <c r="N146" s="18">
        <f>IF(COUNTA(A146:C146,E146:J146,O146)=0,"",IF(AND(A146&lt;&gt;"",COUNTIF($A$2:$A$201,A146)&gt;1),"ID DUPLICADO",IF(OR(A146="",B146="",C146="",E146="",F146="",COUNT(G146:J146)&lt;4,O146=""),"INCOMPLETO",IF(L146="","SEM CAPACIDADE",IF(M146&gt;='Configurações'!$B$5,"ATENÇÃO","OK")))))</f>
        <v/>
      </c>
      <c r="O146" s="15" t="n"/>
      <c r="P146" s="18">
        <f>IF(A146="","",IF(AND(O146="Conferido",OR(N146="OK",N146="ATENÇÃO",N146="SEM CAPACIDADE")),"Sim","Não"))</f>
        <v/>
      </c>
      <c r="Q146" s="22" t="n"/>
      <c r="S146">
        <f>IF('Configurações'!G146="","",'Configurações'!G146)</f>
        <v/>
      </c>
      <c r="T146">
        <f>IF('Configurações'!D146="","",'Configurações'!D146)</f>
        <v/>
      </c>
    </row>
    <row r="147" ht="20" customHeight="1">
      <c r="A147" s="15" t="n"/>
      <c r="B147" s="16" t="n"/>
      <c r="C147" s="17" t="n"/>
      <c r="D147" s="23">
        <f>IF(C147="","",IF(C147&lt;'Configurações'!$B$8,"Manhã",IF(C147&lt;'Configurações'!$B$9,"Tarde","Noite")))</f>
        <v/>
      </c>
      <c r="E147" s="15" t="n"/>
      <c r="F147" s="15" t="n"/>
      <c r="G147" s="19" t="n"/>
      <c r="H147" s="19" t="n"/>
      <c r="I147" s="19" t="n"/>
      <c r="J147" s="19" t="n"/>
      <c r="K147" s="24">
        <f>IF(COUNTA(G147:J147)=0,"",IF(COUNT(G147:J147)&lt;4,"",SUM(G147:J147)))</f>
        <v/>
      </c>
      <c r="L147" s="24">
        <f>IF(F147="","",IFERROR(VLOOKUP(F147,'Configurações'!$D$2:$E$11,2,FALSE),""))</f>
        <v/>
      </c>
      <c r="M147" s="25">
        <f>IF(OR(K147="",L147="",L147=0),"",K147/L147)</f>
        <v/>
      </c>
      <c r="N147" s="23">
        <f>IF(COUNTA(A147:C147,E147:J147,O147)=0,"",IF(AND(A147&lt;&gt;"",COUNTIF($A$2:$A$201,A147)&gt;1),"ID DUPLICADO",IF(OR(A147="",B147="",C147="",E147="",F147="",COUNT(G147:J147)&lt;4,O147=""),"INCOMPLETO",IF(L147="","SEM CAPACIDADE",IF(M147&gt;='Configurações'!$B$5,"ATENÇÃO","OK")))))</f>
        <v/>
      </c>
      <c r="O147" s="15" t="n"/>
      <c r="P147" s="23">
        <f>IF(A147="","",IF(AND(O147="Conferido",OR(N147="OK",N147="ATENÇÃO",N147="SEM CAPACIDADE")),"Sim","Não"))</f>
        <v/>
      </c>
      <c r="Q147" s="22" t="n"/>
      <c r="S147">
        <f>IF('Configurações'!G147="","",'Configurações'!G147)</f>
        <v/>
      </c>
      <c r="T147">
        <f>IF('Configurações'!D147="","",'Configurações'!D147)</f>
        <v/>
      </c>
    </row>
    <row r="148" ht="20" customHeight="1">
      <c r="A148" s="15" t="n"/>
      <c r="B148" s="16" t="n"/>
      <c r="C148" s="17" t="n"/>
      <c r="D148" s="18">
        <f>IF(C148="","",IF(C148&lt;'Configurações'!$B$8,"Manhã",IF(C148&lt;'Configurações'!$B$9,"Tarde","Noite")))</f>
        <v/>
      </c>
      <c r="E148" s="15" t="n"/>
      <c r="F148" s="15" t="n"/>
      <c r="G148" s="19" t="n"/>
      <c r="H148" s="19" t="n"/>
      <c r="I148" s="19" t="n"/>
      <c r="J148" s="19" t="n"/>
      <c r="K148" s="20">
        <f>IF(COUNTA(G148:J148)=0,"",IF(COUNT(G148:J148)&lt;4,"",SUM(G148:J148)))</f>
        <v/>
      </c>
      <c r="L148" s="20">
        <f>IF(F148="","",IFERROR(VLOOKUP(F148,'Configurações'!$D$2:$E$11,2,FALSE),""))</f>
        <v/>
      </c>
      <c r="M148" s="21">
        <f>IF(OR(K148="",L148="",L148=0),"",K148/L148)</f>
        <v/>
      </c>
      <c r="N148" s="18">
        <f>IF(COUNTA(A148:C148,E148:J148,O148)=0,"",IF(AND(A148&lt;&gt;"",COUNTIF($A$2:$A$201,A148)&gt;1),"ID DUPLICADO",IF(OR(A148="",B148="",C148="",E148="",F148="",COUNT(G148:J148)&lt;4,O148=""),"INCOMPLETO",IF(L148="","SEM CAPACIDADE",IF(M148&gt;='Configurações'!$B$5,"ATENÇÃO","OK")))))</f>
        <v/>
      </c>
      <c r="O148" s="15" t="n"/>
      <c r="P148" s="18">
        <f>IF(A148="","",IF(AND(O148="Conferido",OR(N148="OK",N148="ATENÇÃO",N148="SEM CAPACIDADE")),"Sim","Não"))</f>
        <v/>
      </c>
      <c r="Q148" s="22" t="n"/>
      <c r="S148">
        <f>IF('Configurações'!G148="","",'Configurações'!G148)</f>
        <v/>
      </c>
      <c r="T148">
        <f>IF('Configurações'!D148="","",'Configurações'!D148)</f>
        <v/>
      </c>
    </row>
    <row r="149" ht="20" customHeight="1">
      <c r="A149" s="15" t="n"/>
      <c r="B149" s="16" t="n"/>
      <c r="C149" s="17" t="n"/>
      <c r="D149" s="23">
        <f>IF(C149="","",IF(C149&lt;'Configurações'!$B$8,"Manhã",IF(C149&lt;'Configurações'!$B$9,"Tarde","Noite")))</f>
        <v/>
      </c>
      <c r="E149" s="15" t="n"/>
      <c r="F149" s="15" t="n"/>
      <c r="G149" s="19" t="n"/>
      <c r="H149" s="19" t="n"/>
      <c r="I149" s="19" t="n"/>
      <c r="J149" s="19" t="n"/>
      <c r="K149" s="24">
        <f>IF(COUNTA(G149:J149)=0,"",IF(COUNT(G149:J149)&lt;4,"",SUM(G149:J149)))</f>
        <v/>
      </c>
      <c r="L149" s="24">
        <f>IF(F149="","",IFERROR(VLOOKUP(F149,'Configurações'!$D$2:$E$11,2,FALSE),""))</f>
        <v/>
      </c>
      <c r="M149" s="25">
        <f>IF(OR(K149="",L149="",L149=0),"",K149/L149)</f>
        <v/>
      </c>
      <c r="N149" s="23">
        <f>IF(COUNTA(A149:C149,E149:J149,O149)=0,"",IF(AND(A149&lt;&gt;"",COUNTIF($A$2:$A$201,A149)&gt;1),"ID DUPLICADO",IF(OR(A149="",B149="",C149="",E149="",F149="",COUNT(G149:J149)&lt;4,O149=""),"INCOMPLETO",IF(L149="","SEM CAPACIDADE",IF(M149&gt;='Configurações'!$B$5,"ATENÇÃO","OK")))))</f>
        <v/>
      </c>
      <c r="O149" s="15" t="n"/>
      <c r="P149" s="23">
        <f>IF(A149="","",IF(AND(O149="Conferido",OR(N149="OK",N149="ATENÇÃO",N149="SEM CAPACIDADE")),"Sim","Não"))</f>
        <v/>
      </c>
      <c r="Q149" s="22" t="n"/>
      <c r="S149">
        <f>IF('Configurações'!G149="","",'Configurações'!G149)</f>
        <v/>
      </c>
      <c r="T149">
        <f>IF('Configurações'!D149="","",'Configurações'!D149)</f>
        <v/>
      </c>
    </row>
    <row r="150" ht="20" customHeight="1">
      <c r="A150" s="15" t="n"/>
      <c r="B150" s="16" t="n"/>
      <c r="C150" s="17" t="n"/>
      <c r="D150" s="18">
        <f>IF(C150="","",IF(C150&lt;'Configurações'!$B$8,"Manhã",IF(C150&lt;'Configurações'!$B$9,"Tarde","Noite")))</f>
        <v/>
      </c>
      <c r="E150" s="15" t="n"/>
      <c r="F150" s="15" t="n"/>
      <c r="G150" s="19" t="n"/>
      <c r="H150" s="19" t="n"/>
      <c r="I150" s="19" t="n"/>
      <c r="J150" s="19" t="n"/>
      <c r="K150" s="20">
        <f>IF(COUNTA(G150:J150)=0,"",IF(COUNT(G150:J150)&lt;4,"",SUM(G150:J150)))</f>
        <v/>
      </c>
      <c r="L150" s="20">
        <f>IF(F150="","",IFERROR(VLOOKUP(F150,'Configurações'!$D$2:$E$11,2,FALSE),""))</f>
        <v/>
      </c>
      <c r="M150" s="21">
        <f>IF(OR(K150="",L150="",L150=0),"",K150/L150)</f>
        <v/>
      </c>
      <c r="N150" s="18">
        <f>IF(COUNTA(A150:C150,E150:J150,O150)=0,"",IF(AND(A150&lt;&gt;"",COUNTIF($A$2:$A$201,A150)&gt;1),"ID DUPLICADO",IF(OR(A150="",B150="",C150="",E150="",F150="",COUNT(G150:J150)&lt;4,O150=""),"INCOMPLETO",IF(L150="","SEM CAPACIDADE",IF(M150&gt;='Configurações'!$B$5,"ATENÇÃO","OK")))))</f>
        <v/>
      </c>
      <c r="O150" s="15" t="n"/>
      <c r="P150" s="18">
        <f>IF(A150="","",IF(AND(O150="Conferido",OR(N150="OK",N150="ATENÇÃO",N150="SEM CAPACIDADE")),"Sim","Não"))</f>
        <v/>
      </c>
      <c r="Q150" s="22" t="n"/>
      <c r="S150">
        <f>IF('Configurações'!G150="","",'Configurações'!G150)</f>
        <v/>
      </c>
      <c r="T150">
        <f>IF('Configurações'!D150="","",'Configurações'!D150)</f>
        <v/>
      </c>
    </row>
    <row r="151" ht="20" customHeight="1">
      <c r="A151" s="15" t="n"/>
      <c r="B151" s="16" t="n"/>
      <c r="C151" s="17" t="n"/>
      <c r="D151" s="23">
        <f>IF(C151="","",IF(C151&lt;'Configurações'!$B$8,"Manhã",IF(C151&lt;'Configurações'!$B$9,"Tarde","Noite")))</f>
        <v/>
      </c>
      <c r="E151" s="15" t="n"/>
      <c r="F151" s="15" t="n"/>
      <c r="G151" s="19" t="n"/>
      <c r="H151" s="19" t="n"/>
      <c r="I151" s="19" t="n"/>
      <c r="J151" s="19" t="n"/>
      <c r="K151" s="24">
        <f>IF(COUNTA(G151:J151)=0,"",IF(COUNT(G151:J151)&lt;4,"",SUM(G151:J151)))</f>
        <v/>
      </c>
      <c r="L151" s="24">
        <f>IF(F151="","",IFERROR(VLOOKUP(F151,'Configurações'!$D$2:$E$11,2,FALSE),""))</f>
        <v/>
      </c>
      <c r="M151" s="25">
        <f>IF(OR(K151="",L151="",L151=0),"",K151/L151)</f>
        <v/>
      </c>
      <c r="N151" s="23">
        <f>IF(COUNTA(A151:C151,E151:J151,O151)=0,"",IF(AND(A151&lt;&gt;"",COUNTIF($A$2:$A$201,A151)&gt;1),"ID DUPLICADO",IF(OR(A151="",B151="",C151="",E151="",F151="",COUNT(G151:J151)&lt;4,O151=""),"INCOMPLETO",IF(L151="","SEM CAPACIDADE",IF(M151&gt;='Configurações'!$B$5,"ATENÇÃO","OK")))))</f>
        <v/>
      </c>
      <c r="O151" s="15" t="n"/>
      <c r="P151" s="23">
        <f>IF(A151="","",IF(AND(O151="Conferido",OR(N151="OK",N151="ATENÇÃO",N151="SEM CAPACIDADE")),"Sim","Não"))</f>
        <v/>
      </c>
      <c r="Q151" s="22" t="n"/>
      <c r="S151">
        <f>IF('Configurações'!G151="","",'Configurações'!G151)</f>
        <v/>
      </c>
      <c r="T151">
        <f>IF('Configurações'!D151="","",'Configurações'!D151)</f>
        <v/>
      </c>
    </row>
    <row r="152" ht="20" customHeight="1">
      <c r="A152" s="15" t="n"/>
      <c r="B152" s="16" t="n"/>
      <c r="C152" s="17" t="n"/>
      <c r="D152" s="18">
        <f>IF(C152="","",IF(C152&lt;'Configurações'!$B$8,"Manhã",IF(C152&lt;'Configurações'!$B$9,"Tarde","Noite")))</f>
        <v/>
      </c>
      <c r="E152" s="15" t="n"/>
      <c r="F152" s="15" t="n"/>
      <c r="G152" s="19" t="n"/>
      <c r="H152" s="19" t="n"/>
      <c r="I152" s="19" t="n"/>
      <c r="J152" s="19" t="n"/>
      <c r="K152" s="20">
        <f>IF(COUNTA(G152:J152)=0,"",IF(COUNT(G152:J152)&lt;4,"",SUM(G152:J152)))</f>
        <v/>
      </c>
      <c r="L152" s="20">
        <f>IF(F152="","",IFERROR(VLOOKUP(F152,'Configurações'!$D$2:$E$11,2,FALSE),""))</f>
        <v/>
      </c>
      <c r="M152" s="21">
        <f>IF(OR(K152="",L152="",L152=0),"",K152/L152)</f>
        <v/>
      </c>
      <c r="N152" s="18">
        <f>IF(COUNTA(A152:C152,E152:J152,O152)=0,"",IF(AND(A152&lt;&gt;"",COUNTIF($A$2:$A$201,A152)&gt;1),"ID DUPLICADO",IF(OR(A152="",B152="",C152="",E152="",F152="",COUNT(G152:J152)&lt;4,O152=""),"INCOMPLETO",IF(L152="","SEM CAPACIDADE",IF(M152&gt;='Configurações'!$B$5,"ATENÇÃO","OK")))))</f>
        <v/>
      </c>
      <c r="O152" s="15" t="n"/>
      <c r="P152" s="18">
        <f>IF(A152="","",IF(AND(O152="Conferido",OR(N152="OK",N152="ATENÇÃO",N152="SEM CAPACIDADE")),"Sim","Não"))</f>
        <v/>
      </c>
      <c r="Q152" s="22" t="n"/>
      <c r="S152">
        <f>IF('Configurações'!G152="","",'Configurações'!G152)</f>
        <v/>
      </c>
      <c r="T152">
        <f>IF('Configurações'!D152="","",'Configurações'!D152)</f>
        <v/>
      </c>
    </row>
    <row r="153" ht="20" customHeight="1">
      <c r="A153" s="15" t="n"/>
      <c r="B153" s="16" t="n"/>
      <c r="C153" s="17" t="n"/>
      <c r="D153" s="23">
        <f>IF(C153="","",IF(C153&lt;'Configurações'!$B$8,"Manhã",IF(C153&lt;'Configurações'!$B$9,"Tarde","Noite")))</f>
        <v/>
      </c>
      <c r="E153" s="15" t="n"/>
      <c r="F153" s="15" t="n"/>
      <c r="G153" s="19" t="n"/>
      <c r="H153" s="19" t="n"/>
      <c r="I153" s="19" t="n"/>
      <c r="J153" s="19" t="n"/>
      <c r="K153" s="24">
        <f>IF(COUNTA(G153:J153)=0,"",IF(COUNT(G153:J153)&lt;4,"",SUM(G153:J153)))</f>
        <v/>
      </c>
      <c r="L153" s="24">
        <f>IF(F153="","",IFERROR(VLOOKUP(F153,'Configurações'!$D$2:$E$11,2,FALSE),""))</f>
        <v/>
      </c>
      <c r="M153" s="25">
        <f>IF(OR(K153="",L153="",L153=0),"",K153/L153)</f>
        <v/>
      </c>
      <c r="N153" s="23">
        <f>IF(COUNTA(A153:C153,E153:J153,O153)=0,"",IF(AND(A153&lt;&gt;"",COUNTIF($A$2:$A$201,A153)&gt;1),"ID DUPLICADO",IF(OR(A153="",B153="",C153="",E153="",F153="",COUNT(G153:J153)&lt;4,O153=""),"INCOMPLETO",IF(L153="","SEM CAPACIDADE",IF(M153&gt;='Configurações'!$B$5,"ATENÇÃO","OK")))))</f>
        <v/>
      </c>
      <c r="O153" s="15" t="n"/>
      <c r="P153" s="23">
        <f>IF(A153="","",IF(AND(O153="Conferido",OR(N153="OK",N153="ATENÇÃO",N153="SEM CAPACIDADE")),"Sim","Não"))</f>
        <v/>
      </c>
      <c r="Q153" s="22" t="n"/>
      <c r="S153">
        <f>IF('Configurações'!G153="","",'Configurações'!G153)</f>
        <v/>
      </c>
      <c r="T153">
        <f>IF('Configurações'!D153="","",'Configurações'!D153)</f>
        <v/>
      </c>
    </row>
    <row r="154" ht="20" customHeight="1">
      <c r="A154" s="15" t="n"/>
      <c r="B154" s="16" t="n"/>
      <c r="C154" s="17" t="n"/>
      <c r="D154" s="18">
        <f>IF(C154="","",IF(C154&lt;'Configurações'!$B$8,"Manhã",IF(C154&lt;'Configurações'!$B$9,"Tarde","Noite")))</f>
        <v/>
      </c>
      <c r="E154" s="15" t="n"/>
      <c r="F154" s="15" t="n"/>
      <c r="G154" s="19" t="n"/>
      <c r="H154" s="19" t="n"/>
      <c r="I154" s="19" t="n"/>
      <c r="J154" s="19" t="n"/>
      <c r="K154" s="20">
        <f>IF(COUNTA(G154:J154)=0,"",IF(COUNT(G154:J154)&lt;4,"",SUM(G154:J154)))</f>
        <v/>
      </c>
      <c r="L154" s="20">
        <f>IF(F154="","",IFERROR(VLOOKUP(F154,'Configurações'!$D$2:$E$11,2,FALSE),""))</f>
        <v/>
      </c>
      <c r="M154" s="21">
        <f>IF(OR(K154="",L154="",L154=0),"",K154/L154)</f>
        <v/>
      </c>
      <c r="N154" s="18">
        <f>IF(COUNTA(A154:C154,E154:J154,O154)=0,"",IF(AND(A154&lt;&gt;"",COUNTIF($A$2:$A$201,A154)&gt;1),"ID DUPLICADO",IF(OR(A154="",B154="",C154="",E154="",F154="",COUNT(G154:J154)&lt;4,O154=""),"INCOMPLETO",IF(L154="","SEM CAPACIDADE",IF(M154&gt;='Configurações'!$B$5,"ATENÇÃO","OK")))))</f>
        <v/>
      </c>
      <c r="O154" s="15" t="n"/>
      <c r="P154" s="18">
        <f>IF(A154="","",IF(AND(O154="Conferido",OR(N154="OK",N154="ATENÇÃO",N154="SEM CAPACIDADE")),"Sim","Não"))</f>
        <v/>
      </c>
      <c r="Q154" s="22" t="n"/>
      <c r="S154">
        <f>IF('Configurações'!G154="","",'Configurações'!G154)</f>
        <v/>
      </c>
      <c r="T154">
        <f>IF('Configurações'!D154="","",'Configurações'!D154)</f>
        <v/>
      </c>
    </row>
    <row r="155" ht="20" customHeight="1">
      <c r="A155" s="15" t="n"/>
      <c r="B155" s="16" t="n"/>
      <c r="C155" s="17" t="n"/>
      <c r="D155" s="23">
        <f>IF(C155="","",IF(C155&lt;'Configurações'!$B$8,"Manhã",IF(C155&lt;'Configurações'!$B$9,"Tarde","Noite")))</f>
        <v/>
      </c>
      <c r="E155" s="15" t="n"/>
      <c r="F155" s="15" t="n"/>
      <c r="G155" s="19" t="n"/>
      <c r="H155" s="19" t="n"/>
      <c r="I155" s="19" t="n"/>
      <c r="J155" s="19" t="n"/>
      <c r="K155" s="24">
        <f>IF(COUNTA(G155:J155)=0,"",IF(COUNT(G155:J155)&lt;4,"",SUM(G155:J155)))</f>
        <v/>
      </c>
      <c r="L155" s="24">
        <f>IF(F155="","",IFERROR(VLOOKUP(F155,'Configurações'!$D$2:$E$11,2,FALSE),""))</f>
        <v/>
      </c>
      <c r="M155" s="25">
        <f>IF(OR(K155="",L155="",L155=0),"",K155/L155)</f>
        <v/>
      </c>
      <c r="N155" s="23">
        <f>IF(COUNTA(A155:C155,E155:J155,O155)=0,"",IF(AND(A155&lt;&gt;"",COUNTIF($A$2:$A$201,A155)&gt;1),"ID DUPLICADO",IF(OR(A155="",B155="",C155="",E155="",F155="",COUNT(G155:J155)&lt;4,O155=""),"INCOMPLETO",IF(L155="","SEM CAPACIDADE",IF(M155&gt;='Configurações'!$B$5,"ATENÇÃO","OK")))))</f>
        <v/>
      </c>
      <c r="O155" s="15" t="n"/>
      <c r="P155" s="23">
        <f>IF(A155="","",IF(AND(O155="Conferido",OR(N155="OK",N155="ATENÇÃO",N155="SEM CAPACIDADE")),"Sim","Não"))</f>
        <v/>
      </c>
      <c r="Q155" s="22" t="n"/>
      <c r="S155">
        <f>IF('Configurações'!G155="","",'Configurações'!G155)</f>
        <v/>
      </c>
      <c r="T155">
        <f>IF('Configurações'!D155="","",'Configurações'!D155)</f>
        <v/>
      </c>
    </row>
    <row r="156" ht="20" customHeight="1">
      <c r="A156" s="15" t="n"/>
      <c r="B156" s="16" t="n"/>
      <c r="C156" s="17" t="n"/>
      <c r="D156" s="18">
        <f>IF(C156="","",IF(C156&lt;'Configurações'!$B$8,"Manhã",IF(C156&lt;'Configurações'!$B$9,"Tarde","Noite")))</f>
        <v/>
      </c>
      <c r="E156" s="15" t="n"/>
      <c r="F156" s="15" t="n"/>
      <c r="G156" s="19" t="n"/>
      <c r="H156" s="19" t="n"/>
      <c r="I156" s="19" t="n"/>
      <c r="J156" s="19" t="n"/>
      <c r="K156" s="20">
        <f>IF(COUNTA(G156:J156)=0,"",IF(COUNT(G156:J156)&lt;4,"",SUM(G156:J156)))</f>
        <v/>
      </c>
      <c r="L156" s="20">
        <f>IF(F156="","",IFERROR(VLOOKUP(F156,'Configurações'!$D$2:$E$11,2,FALSE),""))</f>
        <v/>
      </c>
      <c r="M156" s="21">
        <f>IF(OR(K156="",L156="",L156=0),"",K156/L156)</f>
        <v/>
      </c>
      <c r="N156" s="18">
        <f>IF(COUNTA(A156:C156,E156:J156,O156)=0,"",IF(AND(A156&lt;&gt;"",COUNTIF($A$2:$A$201,A156)&gt;1),"ID DUPLICADO",IF(OR(A156="",B156="",C156="",E156="",F156="",COUNT(G156:J156)&lt;4,O156=""),"INCOMPLETO",IF(L156="","SEM CAPACIDADE",IF(M156&gt;='Configurações'!$B$5,"ATENÇÃO","OK")))))</f>
        <v/>
      </c>
      <c r="O156" s="15" t="n"/>
      <c r="P156" s="18">
        <f>IF(A156="","",IF(AND(O156="Conferido",OR(N156="OK",N156="ATENÇÃO",N156="SEM CAPACIDADE")),"Sim","Não"))</f>
        <v/>
      </c>
      <c r="Q156" s="22" t="n"/>
      <c r="S156">
        <f>IF('Configurações'!G156="","",'Configurações'!G156)</f>
        <v/>
      </c>
      <c r="T156">
        <f>IF('Configurações'!D156="","",'Configurações'!D156)</f>
        <v/>
      </c>
    </row>
    <row r="157" ht="20" customHeight="1">
      <c r="A157" s="15" t="n"/>
      <c r="B157" s="16" t="n"/>
      <c r="C157" s="17" t="n"/>
      <c r="D157" s="23">
        <f>IF(C157="","",IF(C157&lt;'Configurações'!$B$8,"Manhã",IF(C157&lt;'Configurações'!$B$9,"Tarde","Noite")))</f>
        <v/>
      </c>
      <c r="E157" s="15" t="n"/>
      <c r="F157" s="15" t="n"/>
      <c r="G157" s="19" t="n"/>
      <c r="H157" s="19" t="n"/>
      <c r="I157" s="19" t="n"/>
      <c r="J157" s="19" t="n"/>
      <c r="K157" s="24">
        <f>IF(COUNTA(G157:J157)=0,"",IF(COUNT(G157:J157)&lt;4,"",SUM(G157:J157)))</f>
        <v/>
      </c>
      <c r="L157" s="24">
        <f>IF(F157="","",IFERROR(VLOOKUP(F157,'Configurações'!$D$2:$E$11,2,FALSE),""))</f>
        <v/>
      </c>
      <c r="M157" s="25">
        <f>IF(OR(K157="",L157="",L157=0),"",K157/L157)</f>
        <v/>
      </c>
      <c r="N157" s="23">
        <f>IF(COUNTA(A157:C157,E157:J157,O157)=0,"",IF(AND(A157&lt;&gt;"",COUNTIF($A$2:$A$201,A157)&gt;1),"ID DUPLICADO",IF(OR(A157="",B157="",C157="",E157="",F157="",COUNT(G157:J157)&lt;4,O157=""),"INCOMPLETO",IF(L157="","SEM CAPACIDADE",IF(M157&gt;='Configurações'!$B$5,"ATENÇÃO","OK")))))</f>
        <v/>
      </c>
      <c r="O157" s="15" t="n"/>
      <c r="P157" s="23">
        <f>IF(A157="","",IF(AND(O157="Conferido",OR(N157="OK",N157="ATENÇÃO",N157="SEM CAPACIDADE")),"Sim","Não"))</f>
        <v/>
      </c>
      <c r="Q157" s="22" t="n"/>
      <c r="S157">
        <f>IF('Configurações'!G157="","",'Configurações'!G157)</f>
        <v/>
      </c>
      <c r="T157">
        <f>IF('Configurações'!D157="","",'Configurações'!D157)</f>
        <v/>
      </c>
    </row>
    <row r="158" ht="20" customHeight="1">
      <c r="A158" s="15" t="n"/>
      <c r="B158" s="16" t="n"/>
      <c r="C158" s="17" t="n"/>
      <c r="D158" s="18">
        <f>IF(C158="","",IF(C158&lt;'Configurações'!$B$8,"Manhã",IF(C158&lt;'Configurações'!$B$9,"Tarde","Noite")))</f>
        <v/>
      </c>
      <c r="E158" s="15" t="n"/>
      <c r="F158" s="15" t="n"/>
      <c r="G158" s="19" t="n"/>
      <c r="H158" s="19" t="n"/>
      <c r="I158" s="19" t="n"/>
      <c r="J158" s="19" t="n"/>
      <c r="K158" s="20">
        <f>IF(COUNTA(G158:J158)=0,"",IF(COUNT(G158:J158)&lt;4,"",SUM(G158:J158)))</f>
        <v/>
      </c>
      <c r="L158" s="20">
        <f>IF(F158="","",IFERROR(VLOOKUP(F158,'Configurações'!$D$2:$E$11,2,FALSE),""))</f>
        <v/>
      </c>
      <c r="M158" s="21">
        <f>IF(OR(K158="",L158="",L158=0),"",K158/L158)</f>
        <v/>
      </c>
      <c r="N158" s="18">
        <f>IF(COUNTA(A158:C158,E158:J158,O158)=0,"",IF(AND(A158&lt;&gt;"",COUNTIF($A$2:$A$201,A158)&gt;1),"ID DUPLICADO",IF(OR(A158="",B158="",C158="",E158="",F158="",COUNT(G158:J158)&lt;4,O158=""),"INCOMPLETO",IF(L158="","SEM CAPACIDADE",IF(M158&gt;='Configurações'!$B$5,"ATENÇÃO","OK")))))</f>
        <v/>
      </c>
      <c r="O158" s="15" t="n"/>
      <c r="P158" s="18">
        <f>IF(A158="","",IF(AND(O158="Conferido",OR(N158="OK",N158="ATENÇÃO",N158="SEM CAPACIDADE")),"Sim","Não"))</f>
        <v/>
      </c>
      <c r="Q158" s="22" t="n"/>
      <c r="S158">
        <f>IF('Configurações'!G158="","",'Configurações'!G158)</f>
        <v/>
      </c>
      <c r="T158">
        <f>IF('Configurações'!D158="","",'Configurações'!D158)</f>
        <v/>
      </c>
    </row>
    <row r="159" ht="20" customHeight="1">
      <c r="A159" s="15" t="n"/>
      <c r="B159" s="16" t="n"/>
      <c r="C159" s="17" t="n"/>
      <c r="D159" s="23">
        <f>IF(C159="","",IF(C159&lt;'Configurações'!$B$8,"Manhã",IF(C159&lt;'Configurações'!$B$9,"Tarde","Noite")))</f>
        <v/>
      </c>
      <c r="E159" s="15" t="n"/>
      <c r="F159" s="15" t="n"/>
      <c r="G159" s="19" t="n"/>
      <c r="H159" s="19" t="n"/>
      <c r="I159" s="19" t="n"/>
      <c r="J159" s="19" t="n"/>
      <c r="K159" s="24">
        <f>IF(COUNTA(G159:J159)=0,"",IF(COUNT(G159:J159)&lt;4,"",SUM(G159:J159)))</f>
        <v/>
      </c>
      <c r="L159" s="24">
        <f>IF(F159="","",IFERROR(VLOOKUP(F159,'Configurações'!$D$2:$E$11,2,FALSE),""))</f>
        <v/>
      </c>
      <c r="M159" s="25">
        <f>IF(OR(K159="",L159="",L159=0),"",K159/L159)</f>
        <v/>
      </c>
      <c r="N159" s="23">
        <f>IF(COUNTA(A159:C159,E159:J159,O159)=0,"",IF(AND(A159&lt;&gt;"",COUNTIF($A$2:$A$201,A159)&gt;1),"ID DUPLICADO",IF(OR(A159="",B159="",C159="",E159="",F159="",COUNT(G159:J159)&lt;4,O159=""),"INCOMPLETO",IF(L159="","SEM CAPACIDADE",IF(M159&gt;='Configurações'!$B$5,"ATENÇÃO","OK")))))</f>
        <v/>
      </c>
      <c r="O159" s="15" t="n"/>
      <c r="P159" s="23">
        <f>IF(A159="","",IF(AND(O159="Conferido",OR(N159="OK",N159="ATENÇÃO",N159="SEM CAPACIDADE")),"Sim","Não"))</f>
        <v/>
      </c>
      <c r="Q159" s="22" t="n"/>
      <c r="S159">
        <f>IF('Configurações'!G159="","",'Configurações'!G159)</f>
        <v/>
      </c>
      <c r="T159">
        <f>IF('Configurações'!D159="","",'Configurações'!D159)</f>
        <v/>
      </c>
    </row>
    <row r="160" ht="20" customHeight="1">
      <c r="A160" s="15" t="n"/>
      <c r="B160" s="16" t="n"/>
      <c r="C160" s="17" t="n"/>
      <c r="D160" s="18">
        <f>IF(C160="","",IF(C160&lt;'Configurações'!$B$8,"Manhã",IF(C160&lt;'Configurações'!$B$9,"Tarde","Noite")))</f>
        <v/>
      </c>
      <c r="E160" s="15" t="n"/>
      <c r="F160" s="15" t="n"/>
      <c r="G160" s="19" t="n"/>
      <c r="H160" s="19" t="n"/>
      <c r="I160" s="19" t="n"/>
      <c r="J160" s="19" t="n"/>
      <c r="K160" s="20">
        <f>IF(COUNTA(G160:J160)=0,"",IF(COUNT(G160:J160)&lt;4,"",SUM(G160:J160)))</f>
        <v/>
      </c>
      <c r="L160" s="20">
        <f>IF(F160="","",IFERROR(VLOOKUP(F160,'Configurações'!$D$2:$E$11,2,FALSE),""))</f>
        <v/>
      </c>
      <c r="M160" s="21">
        <f>IF(OR(K160="",L160="",L160=0),"",K160/L160)</f>
        <v/>
      </c>
      <c r="N160" s="18">
        <f>IF(COUNTA(A160:C160,E160:J160,O160)=0,"",IF(AND(A160&lt;&gt;"",COUNTIF($A$2:$A$201,A160)&gt;1),"ID DUPLICADO",IF(OR(A160="",B160="",C160="",E160="",F160="",COUNT(G160:J160)&lt;4,O160=""),"INCOMPLETO",IF(L160="","SEM CAPACIDADE",IF(M160&gt;='Configurações'!$B$5,"ATENÇÃO","OK")))))</f>
        <v/>
      </c>
      <c r="O160" s="15" t="n"/>
      <c r="P160" s="18">
        <f>IF(A160="","",IF(AND(O160="Conferido",OR(N160="OK",N160="ATENÇÃO",N160="SEM CAPACIDADE")),"Sim","Não"))</f>
        <v/>
      </c>
      <c r="Q160" s="22" t="n"/>
      <c r="S160">
        <f>IF('Configurações'!G160="","",'Configurações'!G160)</f>
        <v/>
      </c>
      <c r="T160">
        <f>IF('Configurações'!D160="","",'Configurações'!D160)</f>
        <v/>
      </c>
    </row>
    <row r="161" ht="20" customHeight="1">
      <c r="A161" s="15" t="n"/>
      <c r="B161" s="16" t="n"/>
      <c r="C161" s="17" t="n"/>
      <c r="D161" s="23">
        <f>IF(C161="","",IF(C161&lt;'Configurações'!$B$8,"Manhã",IF(C161&lt;'Configurações'!$B$9,"Tarde","Noite")))</f>
        <v/>
      </c>
      <c r="E161" s="15" t="n"/>
      <c r="F161" s="15" t="n"/>
      <c r="G161" s="19" t="n"/>
      <c r="H161" s="19" t="n"/>
      <c r="I161" s="19" t="n"/>
      <c r="J161" s="19" t="n"/>
      <c r="K161" s="24">
        <f>IF(COUNTA(G161:J161)=0,"",IF(COUNT(G161:J161)&lt;4,"",SUM(G161:J161)))</f>
        <v/>
      </c>
      <c r="L161" s="24">
        <f>IF(F161="","",IFERROR(VLOOKUP(F161,'Configurações'!$D$2:$E$11,2,FALSE),""))</f>
        <v/>
      </c>
      <c r="M161" s="25">
        <f>IF(OR(K161="",L161="",L161=0),"",K161/L161)</f>
        <v/>
      </c>
      <c r="N161" s="23">
        <f>IF(COUNTA(A161:C161,E161:J161,O161)=0,"",IF(AND(A161&lt;&gt;"",COUNTIF($A$2:$A$201,A161)&gt;1),"ID DUPLICADO",IF(OR(A161="",B161="",C161="",E161="",F161="",COUNT(G161:J161)&lt;4,O161=""),"INCOMPLETO",IF(L161="","SEM CAPACIDADE",IF(M161&gt;='Configurações'!$B$5,"ATENÇÃO","OK")))))</f>
        <v/>
      </c>
      <c r="O161" s="15" t="n"/>
      <c r="P161" s="23">
        <f>IF(A161="","",IF(AND(O161="Conferido",OR(N161="OK",N161="ATENÇÃO",N161="SEM CAPACIDADE")),"Sim","Não"))</f>
        <v/>
      </c>
      <c r="Q161" s="22" t="n"/>
      <c r="S161">
        <f>IF('Configurações'!G161="","",'Configurações'!G161)</f>
        <v/>
      </c>
      <c r="T161">
        <f>IF('Configurações'!D161="","",'Configurações'!D161)</f>
        <v/>
      </c>
    </row>
    <row r="162" ht="20" customHeight="1">
      <c r="A162" s="15" t="n"/>
      <c r="B162" s="16" t="n"/>
      <c r="C162" s="17" t="n"/>
      <c r="D162" s="18">
        <f>IF(C162="","",IF(C162&lt;'Configurações'!$B$8,"Manhã",IF(C162&lt;'Configurações'!$B$9,"Tarde","Noite")))</f>
        <v/>
      </c>
      <c r="E162" s="15" t="n"/>
      <c r="F162" s="15" t="n"/>
      <c r="G162" s="19" t="n"/>
      <c r="H162" s="19" t="n"/>
      <c r="I162" s="19" t="n"/>
      <c r="J162" s="19" t="n"/>
      <c r="K162" s="20">
        <f>IF(COUNTA(G162:J162)=0,"",IF(COUNT(G162:J162)&lt;4,"",SUM(G162:J162)))</f>
        <v/>
      </c>
      <c r="L162" s="20">
        <f>IF(F162="","",IFERROR(VLOOKUP(F162,'Configurações'!$D$2:$E$11,2,FALSE),""))</f>
        <v/>
      </c>
      <c r="M162" s="21">
        <f>IF(OR(K162="",L162="",L162=0),"",K162/L162)</f>
        <v/>
      </c>
      <c r="N162" s="18">
        <f>IF(COUNTA(A162:C162,E162:J162,O162)=0,"",IF(AND(A162&lt;&gt;"",COUNTIF($A$2:$A$201,A162)&gt;1),"ID DUPLICADO",IF(OR(A162="",B162="",C162="",E162="",F162="",COUNT(G162:J162)&lt;4,O162=""),"INCOMPLETO",IF(L162="","SEM CAPACIDADE",IF(M162&gt;='Configurações'!$B$5,"ATENÇÃO","OK")))))</f>
        <v/>
      </c>
      <c r="O162" s="15" t="n"/>
      <c r="P162" s="18">
        <f>IF(A162="","",IF(AND(O162="Conferido",OR(N162="OK",N162="ATENÇÃO",N162="SEM CAPACIDADE")),"Sim","Não"))</f>
        <v/>
      </c>
      <c r="Q162" s="22" t="n"/>
      <c r="S162">
        <f>IF('Configurações'!G162="","",'Configurações'!G162)</f>
        <v/>
      </c>
      <c r="T162">
        <f>IF('Configurações'!D162="","",'Configurações'!D162)</f>
        <v/>
      </c>
    </row>
    <row r="163" ht="20" customHeight="1">
      <c r="A163" s="15" t="n"/>
      <c r="B163" s="16" t="n"/>
      <c r="C163" s="17" t="n"/>
      <c r="D163" s="23">
        <f>IF(C163="","",IF(C163&lt;'Configurações'!$B$8,"Manhã",IF(C163&lt;'Configurações'!$B$9,"Tarde","Noite")))</f>
        <v/>
      </c>
      <c r="E163" s="15" t="n"/>
      <c r="F163" s="15" t="n"/>
      <c r="G163" s="19" t="n"/>
      <c r="H163" s="19" t="n"/>
      <c r="I163" s="19" t="n"/>
      <c r="J163" s="19" t="n"/>
      <c r="K163" s="24">
        <f>IF(COUNTA(G163:J163)=0,"",IF(COUNT(G163:J163)&lt;4,"",SUM(G163:J163)))</f>
        <v/>
      </c>
      <c r="L163" s="24">
        <f>IF(F163="","",IFERROR(VLOOKUP(F163,'Configurações'!$D$2:$E$11,2,FALSE),""))</f>
        <v/>
      </c>
      <c r="M163" s="25">
        <f>IF(OR(K163="",L163="",L163=0),"",K163/L163)</f>
        <v/>
      </c>
      <c r="N163" s="23">
        <f>IF(COUNTA(A163:C163,E163:J163,O163)=0,"",IF(AND(A163&lt;&gt;"",COUNTIF($A$2:$A$201,A163)&gt;1),"ID DUPLICADO",IF(OR(A163="",B163="",C163="",E163="",F163="",COUNT(G163:J163)&lt;4,O163=""),"INCOMPLETO",IF(L163="","SEM CAPACIDADE",IF(M163&gt;='Configurações'!$B$5,"ATENÇÃO","OK")))))</f>
        <v/>
      </c>
      <c r="O163" s="15" t="n"/>
      <c r="P163" s="23">
        <f>IF(A163="","",IF(AND(O163="Conferido",OR(N163="OK",N163="ATENÇÃO",N163="SEM CAPACIDADE")),"Sim","Não"))</f>
        <v/>
      </c>
      <c r="Q163" s="22" t="n"/>
      <c r="S163">
        <f>IF('Configurações'!G163="","",'Configurações'!G163)</f>
        <v/>
      </c>
      <c r="T163">
        <f>IF('Configurações'!D163="","",'Configurações'!D163)</f>
        <v/>
      </c>
    </row>
    <row r="164" ht="20" customHeight="1">
      <c r="A164" s="15" t="n"/>
      <c r="B164" s="16" t="n"/>
      <c r="C164" s="17" t="n"/>
      <c r="D164" s="18">
        <f>IF(C164="","",IF(C164&lt;'Configurações'!$B$8,"Manhã",IF(C164&lt;'Configurações'!$B$9,"Tarde","Noite")))</f>
        <v/>
      </c>
      <c r="E164" s="15" t="n"/>
      <c r="F164" s="15" t="n"/>
      <c r="G164" s="19" t="n"/>
      <c r="H164" s="19" t="n"/>
      <c r="I164" s="19" t="n"/>
      <c r="J164" s="19" t="n"/>
      <c r="K164" s="20">
        <f>IF(COUNTA(G164:J164)=0,"",IF(COUNT(G164:J164)&lt;4,"",SUM(G164:J164)))</f>
        <v/>
      </c>
      <c r="L164" s="20">
        <f>IF(F164="","",IFERROR(VLOOKUP(F164,'Configurações'!$D$2:$E$11,2,FALSE),""))</f>
        <v/>
      </c>
      <c r="M164" s="21">
        <f>IF(OR(K164="",L164="",L164=0),"",K164/L164)</f>
        <v/>
      </c>
      <c r="N164" s="18">
        <f>IF(COUNTA(A164:C164,E164:J164,O164)=0,"",IF(AND(A164&lt;&gt;"",COUNTIF($A$2:$A$201,A164)&gt;1),"ID DUPLICADO",IF(OR(A164="",B164="",C164="",E164="",F164="",COUNT(G164:J164)&lt;4,O164=""),"INCOMPLETO",IF(L164="","SEM CAPACIDADE",IF(M164&gt;='Configurações'!$B$5,"ATENÇÃO","OK")))))</f>
        <v/>
      </c>
      <c r="O164" s="15" t="n"/>
      <c r="P164" s="18">
        <f>IF(A164="","",IF(AND(O164="Conferido",OR(N164="OK",N164="ATENÇÃO",N164="SEM CAPACIDADE")),"Sim","Não"))</f>
        <v/>
      </c>
      <c r="Q164" s="22" t="n"/>
      <c r="S164">
        <f>IF('Configurações'!G164="","",'Configurações'!G164)</f>
        <v/>
      </c>
      <c r="T164">
        <f>IF('Configurações'!D164="","",'Configurações'!D164)</f>
        <v/>
      </c>
    </row>
    <row r="165" ht="20" customHeight="1">
      <c r="A165" s="15" t="n"/>
      <c r="B165" s="16" t="n"/>
      <c r="C165" s="17" t="n"/>
      <c r="D165" s="23">
        <f>IF(C165="","",IF(C165&lt;'Configurações'!$B$8,"Manhã",IF(C165&lt;'Configurações'!$B$9,"Tarde","Noite")))</f>
        <v/>
      </c>
      <c r="E165" s="15" t="n"/>
      <c r="F165" s="15" t="n"/>
      <c r="G165" s="19" t="n"/>
      <c r="H165" s="19" t="n"/>
      <c r="I165" s="19" t="n"/>
      <c r="J165" s="19" t="n"/>
      <c r="K165" s="24">
        <f>IF(COUNTA(G165:J165)=0,"",IF(COUNT(G165:J165)&lt;4,"",SUM(G165:J165)))</f>
        <v/>
      </c>
      <c r="L165" s="24">
        <f>IF(F165="","",IFERROR(VLOOKUP(F165,'Configurações'!$D$2:$E$11,2,FALSE),""))</f>
        <v/>
      </c>
      <c r="M165" s="25">
        <f>IF(OR(K165="",L165="",L165=0),"",K165/L165)</f>
        <v/>
      </c>
      <c r="N165" s="23">
        <f>IF(COUNTA(A165:C165,E165:J165,O165)=0,"",IF(AND(A165&lt;&gt;"",COUNTIF($A$2:$A$201,A165)&gt;1),"ID DUPLICADO",IF(OR(A165="",B165="",C165="",E165="",F165="",COUNT(G165:J165)&lt;4,O165=""),"INCOMPLETO",IF(L165="","SEM CAPACIDADE",IF(M165&gt;='Configurações'!$B$5,"ATENÇÃO","OK")))))</f>
        <v/>
      </c>
      <c r="O165" s="15" t="n"/>
      <c r="P165" s="23">
        <f>IF(A165="","",IF(AND(O165="Conferido",OR(N165="OK",N165="ATENÇÃO",N165="SEM CAPACIDADE")),"Sim","Não"))</f>
        <v/>
      </c>
      <c r="Q165" s="22" t="n"/>
      <c r="S165">
        <f>IF('Configurações'!G165="","",'Configurações'!G165)</f>
        <v/>
      </c>
      <c r="T165">
        <f>IF('Configurações'!D165="","",'Configurações'!D165)</f>
        <v/>
      </c>
    </row>
    <row r="166" ht="20" customHeight="1">
      <c r="A166" s="15" t="n"/>
      <c r="B166" s="16" t="n"/>
      <c r="C166" s="17" t="n"/>
      <c r="D166" s="18">
        <f>IF(C166="","",IF(C166&lt;'Configurações'!$B$8,"Manhã",IF(C166&lt;'Configurações'!$B$9,"Tarde","Noite")))</f>
        <v/>
      </c>
      <c r="E166" s="15" t="n"/>
      <c r="F166" s="15" t="n"/>
      <c r="G166" s="19" t="n"/>
      <c r="H166" s="19" t="n"/>
      <c r="I166" s="19" t="n"/>
      <c r="J166" s="19" t="n"/>
      <c r="K166" s="20">
        <f>IF(COUNTA(G166:J166)=0,"",IF(COUNT(G166:J166)&lt;4,"",SUM(G166:J166)))</f>
        <v/>
      </c>
      <c r="L166" s="20">
        <f>IF(F166="","",IFERROR(VLOOKUP(F166,'Configurações'!$D$2:$E$11,2,FALSE),""))</f>
        <v/>
      </c>
      <c r="M166" s="21">
        <f>IF(OR(K166="",L166="",L166=0),"",K166/L166)</f>
        <v/>
      </c>
      <c r="N166" s="18">
        <f>IF(COUNTA(A166:C166,E166:J166,O166)=0,"",IF(AND(A166&lt;&gt;"",COUNTIF($A$2:$A$201,A166)&gt;1),"ID DUPLICADO",IF(OR(A166="",B166="",C166="",E166="",F166="",COUNT(G166:J166)&lt;4,O166=""),"INCOMPLETO",IF(L166="","SEM CAPACIDADE",IF(M166&gt;='Configurações'!$B$5,"ATENÇÃO","OK")))))</f>
        <v/>
      </c>
      <c r="O166" s="15" t="n"/>
      <c r="P166" s="18">
        <f>IF(A166="","",IF(AND(O166="Conferido",OR(N166="OK",N166="ATENÇÃO",N166="SEM CAPACIDADE")),"Sim","Não"))</f>
        <v/>
      </c>
      <c r="Q166" s="22" t="n"/>
      <c r="S166">
        <f>IF('Configurações'!G166="","",'Configurações'!G166)</f>
        <v/>
      </c>
      <c r="T166">
        <f>IF('Configurações'!D166="","",'Configurações'!D166)</f>
        <v/>
      </c>
    </row>
    <row r="167" ht="20" customHeight="1">
      <c r="A167" s="15" t="n"/>
      <c r="B167" s="16" t="n"/>
      <c r="C167" s="17" t="n"/>
      <c r="D167" s="23">
        <f>IF(C167="","",IF(C167&lt;'Configurações'!$B$8,"Manhã",IF(C167&lt;'Configurações'!$B$9,"Tarde","Noite")))</f>
        <v/>
      </c>
      <c r="E167" s="15" t="n"/>
      <c r="F167" s="15" t="n"/>
      <c r="G167" s="19" t="n"/>
      <c r="H167" s="19" t="n"/>
      <c r="I167" s="19" t="n"/>
      <c r="J167" s="19" t="n"/>
      <c r="K167" s="24">
        <f>IF(COUNTA(G167:J167)=0,"",IF(COUNT(G167:J167)&lt;4,"",SUM(G167:J167)))</f>
        <v/>
      </c>
      <c r="L167" s="24">
        <f>IF(F167="","",IFERROR(VLOOKUP(F167,'Configurações'!$D$2:$E$11,2,FALSE),""))</f>
        <v/>
      </c>
      <c r="M167" s="25">
        <f>IF(OR(K167="",L167="",L167=0),"",K167/L167)</f>
        <v/>
      </c>
      <c r="N167" s="23">
        <f>IF(COUNTA(A167:C167,E167:J167,O167)=0,"",IF(AND(A167&lt;&gt;"",COUNTIF($A$2:$A$201,A167)&gt;1),"ID DUPLICADO",IF(OR(A167="",B167="",C167="",E167="",F167="",COUNT(G167:J167)&lt;4,O167=""),"INCOMPLETO",IF(L167="","SEM CAPACIDADE",IF(M167&gt;='Configurações'!$B$5,"ATENÇÃO","OK")))))</f>
        <v/>
      </c>
      <c r="O167" s="15" t="n"/>
      <c r="P167" s="23">
        <f>IF(A167="","",IF(AND(O167="Conferido",OR(N167="OK",N167="ATENÇÃO",N167="SEM CAPACIDADE")),"Sim","Não"))</f>
        <v/>
      </c>
      <c r="Q167" s="22" t="n"/>
      <c r="S167">
        <f>IF('Configurações'!G167="","",'Configurações'!G167)</f>
        <v/>
      </c>
      <c r="T167">
        <f>IF('Configurações'!D167="","",'Configurações'!D167)</f>
        <v/>
      </c>
    </row>
    <row r="168" ht="20" customHeight="1">
      <c r="A168" s="15" t="n"/>
      <c r="B168" s="16" t="n"/>
      <c r="C168" s="17" t="n"/>
      <c r="D168" s="18">
        <f>IF(C168="","",IF(C168&lt;'Configurações'!$B$8,"Manhã",IF(C168&lt;'Configurações'!$B$9,"Tarde","Noite")))</f>
        <v/>
      </c>
      <c r="E168" s="15" t="n"/>
      <c r="F168" s="15" t="n"/>
      <c r="G168" s="19" t="n"/>
      <c r="H168" s="19" t="n"/>
      <c r="I168" s="19" t="n"/>
      <c r="J168" s="19" t="n"/>
      <c r="K168" s="20">
        <f>IF(COUNTA(G168:J168)=0,"",IF(COUNT(G168:J168)&lt;4,"",SUM(G168:J168)))</f>
        <v/>
      </c>
      <c r="L168" s="20">
        <f>IF(F168="","",IFERROR(VLOOKUP(F168,'Configurações'!$D$2:$E$11,2,FALSE),""))</f>
        <v/>
      </c>
      <c r="M168" s="21">
        <f>IF(OR(K168="",L168="",L168=0),"",K168/L168)</f>
        <v/>
      </c>
      <c r="N168" s="18">
        <f>IF(COUNTA(A168:C168,E168:J168,O168)=0,"",IF(AND(A168&lt;&gt;"",COUNTIF($A$2:$A$201,A168)&gt;1),"ID DUPLICADO",IF(OR(A168="",B168="",C168="",E168="",F168="",COUNT(G168:J168)&lt;4,O168=""),"INCOMPLETO",IF(L168="","SEM CAPACIDADE",IF(M168&gt;='Configurações'!$B$5,"ATENÇÃO","OK")))))</f>
        <v/>
      </c>
      <c r="O168" s="15" t="n"/>
      <c r="P168" s="18">
        <f>IF(A168="","",IF(AND(O168="Conferido",OR(N168="OK",N168="ATENÇÃO",N168="SEM CAPACIDADE")),"Sim","Não"))</f>
        <v/>
      </c>
      <c r="Q168" s="22" t="n"/>
      <c r="S168">
        <f>IF('Configurações'!G168="","",'Configurações'!G168)</f>
        <v/>
      </c>
      <c r="T168">
        <f>IF('Configurações'!D168="","",'Configurações'!D168)</f>
        <v/>
      </c>
    </row>
    <row r="169" ht="20" customHeight="1">
      <c r="A169" s="15" t="n"/>
      <c r="B169" s="16" t="n"/>
      <c r="C169" s="17" t="n"/>
      <c r="D169" s="23">
        <f>IF(C169="","",IF(C169&lt;'Configurações'!$B$8,"Manhã",IF(C169&lt;'Configurações'!$B$9,"Tarde","Noite")))</f>
        <v/>
      </c>
      <c r="E169" s="15" t="n"/>
      <c r="F169" s="15" t="n"/>
      <c r="G169" s="19" t="n"/>
      <c r="H169" s="19" t="n"/>
      <c r="I169" s="19" t="n"/>
      <c r="J169" s="19" t="n"/>
      <c r="K169" s="24">
        <f>IF(COUNTA(G169:J169)=0,"",IF(COUNT(G169:J169)&lt;4,"",SUM(G169:J169)))</f>
        <v/>
      </c>
      <c r="L169" s="24">
        <f>IF(F169="","",IFERROR(VLOOKUP(F169,'Configurações'!$D$2:$E$11,2,FALSE),""))</f>
        <v/>
      </c>
      <c r="M169" s="25">
        <f>IF(OR(K169="",L169="",L169=0),"",K169/L169)</f>
        <v/>
      </c>
      <c r="N169" s="23">
        <f>IF(COUNTA(A169:C169,E169:J169,O169)=0,"",IF(AND(A169&lt;&gt;"",COUNTIF($A$2:$A$201,A169)&gt;1),"ID DUPLICADO",IF(OR(A169="",B169="",C169="",E169="",F169="",COUNT(G169:J169)&lt;4,O169=""),"INCOMPLETO",IF(L169="","SEM CAPACIDADE",IF(M169&gt;='Configurações'!$B$5,"ATENÇÃO","OK")))))</f>
        <v/>
      </c>
      <c r="O169" s="15" t="n"/>
      <c r="P169" s="23">
        <f>IF(A169="","",IF(AND(O169="Conferido",OR(N169="OK",N169="ATENÇÃO",N169="SEM CAPACIDADE")),"Sim","Não"))</f>
        <v/>
      </c>
      <c r="Q169" s="22" t="n"/>
      <c r="S169">
        <f>IF('Configurações'!G169="","",'Configurações'!G169)</f>
        <v/>
      </c>
      <c r="T169">
        <f>IF('Configurações'!D169="","",'Configurações'!D169)</f>
        <v/>
      </c>
    </row>
    <row r="170" ht="20" customHeight="1">
      <c r="A170" s="15" t="n"/>
      <c r="B170" s="16" t="n"/>
      <c r="C170" s="17" t="n"/>
      <c r="D170" s="18">
        <f>IF(C170="","",IF(C170&lt;'Configurações'!$B$8,"Manhã",IF(C170&lt;'Configurações'!$B$9,"Tarde","Noite")))</f>
        <v/>
      </c>
      <c r="E170" s="15" t="n"/>
      <c r="F170" s="15" t="n"/>
      <c r="G170" s="19" t="n"/>
      <c r="H170" s="19" t="n"/>
      <c r="I170" s="19" t="n"/>
      <c r="J170" s="19" t="n"/>
      <c r="K170" s="20">
        <f>IF(COUNTA(G170:J170)=0,"",IF(COUNT(G170:J170)&lt;4,"",SUM(G170:J170)))</f>
        <v/>
      </c>
      <c r="L170" s="20">
        <f>IF(F170="","",IFERROR(VLOOKUP(F170,'Configurações'!$D$2:$E$11,2,FALSE),""))</f>
        <v/>
      </c>
      <c r="M170" s="21">
        <f>IF(OR(K170="",L170="",L170=0),"",K170/L170)</f>
        <v/>
      </c>
      <c r="N170" s="18">
        <f>IF(COUNTA(A170:C170,E170:J170,O170)=0,"",IF(AND(A170&lt;&gt;"",COUNTIF($A$2:$A$201,A170)&gt;1),"ID DUPLICADO",IF(OR(A170="",B170="",C170="",E170="",F170="",COUNT(G170:J170)&lt;4,O170=""),"INCOMPLETO",IF(L170="","SEM CAPACIDADE",IF(M170&gt;='Configurações'!$B$5,"ATENÇÃO","OK")))))</f>
        <v/>
      </c>
      <c r="O170" s="15" t="n"/>
      <c r="P170" s="18">
        <f>IF(A170="","",IF(AND(O170="Conferido",OR(N170="OK",N170="ATENÇÃO",N170="SEM CAPACIDADE")),"Sim","Não"))</f>
        <v/>
      </c>
      <c r="Q170" s="22" t="n"/>
      <c r="S170">
        <f>IF('Configurações'!G170="","",'Configurações'!G170)</f>
        <v/>
      </c>
      <c r="T170">
        <f>IF('Configurações'!D170="","",'Configurações'!D170)</f>
        <v/>
      </c>
    </row>
    <row r="171" ht="20" customHeight="1">
      <c r="A171" s="15" t="n"/>
      <c r="B171" s="16" t="n"/>
      <c r="C171" s="17" t="n"/>
      <c r="D171" s="23">
        <f>IF(C171="","",IF(C171&lt;'Configurações'!$B$8,"Manhã",IF(C171&lt;'Configurações'!$B$9,"Tarde","Noite")))</f>
        <v/>
      </c>
      <c r="E171" s="15" t="n"/>
      <c r="F171" s="15" t="n"/>
      <c r="G171" s="19" t="n"/>
      <c r="H171" s="19" t="n"/>
      <c r="I171" s="19" t="n"/>
      <c r="J171" s="19" t="n"/>
      <c r="K171" s="24">
        <f>IF(COUNTA(G171:J171)=0,"",IF(COUNT(G171:J171)&lt;4,"",SUM(G171:J171)))</f>
        <v/>
      </c>
      <c r="L171" s="24">
        <f>IF(F171="","",IFERROR(VLOOKUP(F171,'Configurações'!$D$2:$E$11,2,FALSE),""))</f>
        <v/>
      </c>
      <c r="M171" s="25">
        <f>IF(OR(K171="",L171="",L171=0),"",K171/L171)</f>
        <v/>
      </c>
      <c r="N171" s="23">
        <f>IF(COUNTA(A171:C171,E171:J171,O171)=0,"",IF(AND(A171&lt;&gt;"",COUNTIF($A$2:$A$201,A171)&gt;1),"ID DUPLICADO",IF(OR(A171="",B171="",C171="",E171="",F171="",COUNT(G171:J171)&lt;4,O171=""),"INCOMPLETO",IF(L171="","SEM CAPACIDADE",IF(M171&gt;='Configurações'!$B$5,"ATENÇÃO","OK")))))</f>
        <v/>
      </c>
      <c r="O171" s="15" t="n"/>
      <c r="P171" s="23">
        <f>IF(A171="","",IF(AND(O171="Conferido",OR(N171="OK",N171="ATENÇÃO",N171="SEM CAPACIDADE")),"Sim","Não"))</f>
        <v/>
      </c>
      <c r="Q171" s="22" t="n"/>
      <c r="S171">
        <f>IF('Configurações'!G171="","",'Configurações'!G171)</f>
        <v/>
      </c>
      <c r="T171">
        <f>IF('Configurações'!D171="","",'Configurações'!D171)</f>
        <v/>
      </c>
    </row>
    <row r="172" ht="20" customHeight="1">
      <c r="A172" s="15" t="n"/>
      <c r="B172" s="16" t="n"/>
      <c r="C172" s="17" t="n"/>
      <c r="D172" s="18">
        <f>IF(C172="","",IF(C172&lt;'Configurações'!$B$8,"Manhã",IF(C172&lt;'Configurações'!$B$9,"Tarde","Noite")))</f>
        <v/>
      </c>
      <c r="E172" s="15" t="n"/>
      <c r="F172" s="15" t="n"/>
      <c r="G172" s="19" t="n"/>
      <c r="H172" s="19" t="n"/>
      <c r="I172" s="19" t="n"/>
      <c r="J172" s="19" t="n"/>
      <c r="K172" s="20">
        <f>IF(COUNTA(G172:J172)=0,"",IF(COUNT(G172:J172)&lt;4,"",SUM(G172:J172)))</f>
        <v/>
      </c>
      <c r="L172" s="20">
        <f>IF(F172="","",IFERROR(VLOOKUP(F172,'Configurações'!$D$2:$E$11,2,FALSE),""))</f>
        <v/>
      </c>
      <c r="M172" s="21">
        <f>IF(OR(K172="",L172="",L172=0),"",K172/L172)</f>
        <v/>
      </c>
      <c r="N172" s="18">
        <f>IF(COUNTA(A172:C172,E172:J172,O172)=0,"",IF(AND(A172&lt;&gt;"",COUNTIF($A$2:$A$201,A172)&gt;1),"ID DUPLICADO",IF(OR(A172="",B172="",C172="",E172="",F172="",COUNT(G172:J172)&lt;4,O172=""),"INCOMPLETO",IF(L172="","SEM CAPACIDADE",IF(M172&gt;='Configurações'!$B$5,"ATENÇÃO","OK")))))</f>
        <v/>
      </c>
      <c r="O172" s="15" t="n"/>
      <c r="P172" s="18">
        <f>IF(A172="","",IF(AND(O172="Conferido",OR(N172="OK",N172="ATENÇÃO",N172="SEM CAPACIDADE")),"Sim","Não"))</f>
        <v/>
      </c>
      <c r="Q172" s="22" t="n"/>
      <c r="S172">
        <f>IF('Configurações'!G172="","",'Configurações'!G172)</f>
        <v/>
      </c>
      <c r="T172">
        <f>IF('Configurações'!D172="","",'Configurações'!D172)</f>
        <v/>
      </c>
    </row>
    <row r="173" ht="20" customHeight="1">
      <c r="A173" s="15" t="n"/>
      <c r="B173" s="16" t="n"/>
      <c r="C173" s="17" t="n"/>
      <c r="D173" s="23">
        <f>IF(C173="","",IF(C173&lt;'Configurações'!$B$8,"Manhã",IF(C173&lt;'Configurações'!$B$9,"Tarde","Noite")))</f>
        <v/>
      </c>
      <c r="E173" s="15" t="n"/>
      <c r="F173" s="15" t="n"/>
      <c r="G173" s="19" t="n"/>
      <c r="H173" s="19" t="n"/>
      <c r="I173" s="19" t="n"/>
      <c r="J173" s="19" t="n"/>
      <c r="K173" s="24">
        <f>IF(COUNTA(G173:J173)=0,"",IF(COUNT(G173:J173)&lt;4,"",SUM(G173:J173)))</f>
        <v/>
      </c>
      <c r="L173" s="24">
        <f>IF(F173="","",IFERROR(VLOOKUP(F173,'Configurações'!$D$2:$E$11,2,FALSE),""))</f>
        <v/>
      </c>
      <c r="M173" s="25">
        <f>IF(OR(K173="",L173="",L173=0),"",K173/L173)</f>
        <v/>
      </c>
      <c r="N173" s="23">
        <f>IF(COUNTA(A173:C173,E173:J173,O173)=0,"",IF(AND(A173&lt;&gt;"",COUNTIF($A$2:$A$201,A173)&gt;1),"ID DUPLICADO",IF(OR(A173="",B173="",C173="",E173="",F173="",COUNT(G173:J173)&lt;4,O173=""),"INCOMPLETO",IF(L173="","SEM CAPACIDADE",IF(M173&gt;='Configurações'!$B$5,"ATENÇÃO","OK")))))</f>
        <v/>
      </c>
      <c r="O173" s="15" t="n"/>
      <c r="P173" s="23">
        <f>IF(A173="","",IF(AND(O173="Conferido",OR(N173="OK",N173="ATENÇÃO",N173="SEM CAPACIDADE")),"Sim","Não"))</f>
        <v/>
      </c>
      <c r="Q173" s="22" t="n"/>
      <c r="S173">
        <f>IF('Configurações'!G173="","",'Configurações'!G173)</f>
        <v/>
      </c>
      <c r="T173">
        <f>IF('Configurações'!D173="","",'Configurações'!D173)</f>
        <v/>
      </c>
    </row>
    <row r="174" ht="20" customHeight="1">
      <c r="A174" s="15" t="n"/>
      <c r="B174" s="16" t="n"/>
      <c r="C174" s="17" t="n"/>
      <c r="D174" s="18">
        <f>IF(C174="","",IF(C174&lt;'Configurações'!$B$8,"Manhã",IF(C174&lt;'Configurações'!$B$9,"Tarde","Noite")))</f>
        <v/>
      </c>
      <c r="E174" s="15" t="n"/>
      <c r="F174" s="15" t="n"/>
      <c r="G174" s="19" t="n"/>
      <c r="H174" s="19" t="n"/>
      <c r="I174" s="19" t="n"/>
      <c r="J174" s="19" t="n"/>
      <c r="K174" s="20">
        <f>IF(COUNTA(G174:J174)=0,"",IF(COUNT(G174:J174)&lt;4,"",SUM(G174:J174)))</f>
        <v/>
      </c>
      <c r="L174" s="20">
        <f>IF(F174="","",IFERROR(VLOOKUP(F174,'Configurações'!$D$2:$E$11,2,FALSE),""))</f>
        <v/>
      </c>
      <c r="M174" s="21">
        <f>IF(OR(K174="",L174="",L174=0),"",K174/L174)</f>
        <v/>
      </c>
      <c r="N174" s="18">
        <f>IF(COUNTA(A174:C174,E174:J174,O174)=0,"",IF(AND(A174&lt;&gt;"",COUNTIF($A$2:$A$201,A174)&gt;1),"ID DUPLICADO",IF(OR(A174="",B174="",C174="",E174="",F174="",COUNT(G174:J174)&lt;4,O174=""),"INCOMPLETO",IF(L174="","SEM CAPACIDADE",IF(M174&gt;='Configurações'!$B$5,"ATENÇÃO","OK")))))</f>
        <v/>
      </c>
      <c r="O174" s="15" t="n"/>
      <c r="P174" s="18">
        <f>IF(A174="","",IF(AND(O174="Conferido",OR(N174="OK",N174="ATENÇÃO",N174="SEM CAPACIDADE")),"Sim","Não"))</f>
        <v/>
      </c>
      <c r="Q174" s="22" t="n"/>
      <c r="S174">
        <f>IF('Configurações'!G174="","",'Configurações'!G174)</f>
        <v/>
      </c>
      <c r="T174">
        <f>IF('Configurações'!D174="","",'Configurações'!D174)</f>
        <v/>
      </c>
    </row>
    <row r="175" ht="20" customHeight="1">
      <c r="A175" s="15" t="n"/>
      <c r="B175" s="16" t="n"/>
      <c r="C175" s="17" t="n"/>
      <c r="D175" s="23">
        <f>IF(C175="","",IF(C175&lt;'Configurações'!$B$8,"Manhã",IF(C175&lt;'Configurações'!$B$9,"Tarde","Noite")))</f>
        <v/>
      </c>
      <c r="E175" s="15" t="n"/>
      <c r="F175" s="15" t="n"/>
      <c r="G175" s="19" t="n"/>
      <c r="H175" s="19" t="n"/>
      <c r="I175" s="19" t="n"/>
      <c r="J175" s="19" t="n"/>
      <c r="K175" s="24">
        <f>IF(COUNTA(G175:J175)=0,"",IF(COUNT(G175:J175)&lt;4,"",SUM(G175:J175)))</f>
        <v/>
      </c>
      <c r="L175" s="24">
        <f>IF(F175="","",IFERROR(VLOOKUP(F175,'Configurações'!$D$2:$E$11,2,FALSE),""))</f>
        <v/>
      </c>
      <c r="M175" s="25">
        <f>IF(OR(K175="",L175="",L175=0),"",K175/L175)</f>
        <v/>
      </c>
      <c r="N175" s="23">
        <f>IF(COUNTA(A175:C175,E175:J175,O175)=0,"",IF(AND(A175&lt;&gt;"",COUNTIF($A$2:$A$201,A175)&gt;1),"ID DUPLICADO",IF(OR(A175="",B175="",C175="",E175="",F175="",COUNT(G175:J175)&lt;4,O175=""),"INCOMPLETO",IF(L175="","SEM CAPACIDADE",IF(M175&gt;='Configurações'!$B$5,"ATENÇÃO","OK")))))</f>
        <v/>
      </c>
      <c r="O175" s="15" t="n"/>
      <c r="P175" s="23">
        <f>IF(A175="","",IF(AND(O175="Conferido",OR(N175="OK",N175="ATENÇÃO",N175="SEM CAPACIDADE")),"Sim","Não"))</f>
        <v/>
      </c>
      <c r="Q175" s="22" t="n"/>
      <c r="S175">
        <f>IF('Configurações'!G175="","",'Configurações'!G175)</f>
        <v/>
      </c>
      <c r="T175">
        <f>IF('Configurações'!D175="","",'Configurações'!D175)</f>
        <v/>
      </c>
    </row>
    <row r="176" ht="20" customHeight="1">
      <c r="A176" s="15" t="n"/>
      <c r="B176" s="16" t="n"/>
      <c r="C176" s="17" t="n"/>
      <c r="D176" s="18">
        <f>IF(C176="","",IF(C176&lt;'Configurações'!$B$8,"Manhã",IF(C176&lt;'Configurações'!$B$9,"Tarde","Noite")))</f>
        <v/>
      </c>
      <c r="E176" s="15" t="n"/>
      <c r="F176" s="15" t="n"/>
      <c r="G176" s="19" t="n"/>
      <c r="H176" s="19" t="n"/>
      <c r="I176" s="19" t="n"/>
      <c r="J176" s="19" t="n"/>
      <c r="K176" s="20">
        <f>IF(COUNTA(G176:J176)=0,"",IF(COUNT(G176:J176)&lt;4,"",SUM(G176:J176)))</f>
        <v/>
      </c>
      <c r="L176" s="20">
        <f>IF(F176="","",IFERROR(VLOOKUP(F176,'Configurações'!$D$2:$E$11,2,FALSE),""))</f>
        <v/>
      </c>
      <c r="M176" s="21">
        <f>IF(OR(K176="",L176="",L176=0),"",K176/L176)</f>
        <v/>
      </c>
      <c r="N176" s="18">
        <f>IF(COUNTA(A176:C176,E176:J176,O176)=0,"",IF(AND(A176&lt;&gt;"",COUNTIF($A$2:$A$201,A176)&gt;1),"ID DUPLICADO",IF(OR(A176="",B176="",C176="",E176="",F176="",COUNT(G176:J176)&lt;4,O176=""),"INCOMPLETO",IF(L176="","SEM CAPACIDADE",IF(M176&gt;='Configurações'!$B$5,"ATENÇÃO","OK")))))</f>
        <v/>
      </c>
      <c r="O176" s="15" t="n"/>
      <c r="P176" s="18">
        <f>IF(A176="","",IF(AND(O176="Conferido",OR(N176="OK",N176="ATENÇÃO",N176="SEM CAPACIDADE")),"Sim","Não"))</f>
        <v/>
      </c>
      <c r="Q176" s="22" t="n"/>
      <c r="S176">
        <f>IF('Configurações'!G176="","",'Configurações'!G176)</f>
        <v/>
      </c>
      <c r="T176">
        <f>IF('Configurações'!D176="","",'Configurações'!D176)</f>
        <v/>
      </c>
    </row>
    <row r="177" ht="20" customHeight="1">
      <c r="A177" s="15" t="n"/>
      <c r="B177" s="16" t="n"/>
      <c r="C177" s="17" t="n"/>
      <c r="D177" s="23">
        <f>IF(C177="","",IF(C177&lt;'Configurações'!$B$8,"Manhã",IF(C177&lt;'Configurações'!$B$9,"Tarde","Noite")))</f>
        <v/>
      </c>
      <c r="E177" s="15" t="n"/>
      <c r="F177" s="15" t="n"/>
      <c r="G177" s="19" t="n"/>
      <c r="H177" s="19" t="n"/>
      <c r="I177" s="19" t="n"/>
      <c r="J177" s="19" t="n"/>
      <c r="K177" s="24">
        <f>IF(COUNTA(G177:J177)=0,"",IF(COUNT(G177:J177)&lt;4,"",SUM(G177:J177)))</f>
        <v/>
      </c>
      <c r="L177" s="24">
        <f>IF(F177="","",IFERROR(VLOOKUP(F177,'Configurações'!$D$2:$E$11,2,FALSE),""))</f>
        <v/>
      </c>
      <c r="M177" s="25">
        <f>IF(OR(K177="",L177="",L177=0),"",K177/L177)</f>
        <v/>
      </c>
      <c r="N177" s="23">
        <f>IF(COUNTA(A177:C177,E177:J177,O177)=0,"",IF(AND(A177&lt;&gt;"",COUNTIF($A$2:$A$201,A177)&gt;1),"ID DUPLICADO",IF(OR(A177="",B177="",C177="",E177="",F177="",COUNT(G177:J177)&lt;4,O177=""),"INCOMPLETO",IF(L177="","SEM CAPACIDADE",IF(M177&gt;='Configurações'!$B$5,"ATENÇÃO","OK")))))</f>
        <v/>
      </c>
      <c r="O177" s="15" t="n"/>
      <c r="P177" s="23">
        <f>IF(A177="","",IF(AND(O177="Conferido",OR(N177="OK",N177="ATENÇÃO",N177="SEM CAPACIDADE")),"Sim","Não"))</f>
        <v/>
      </c>
      <c r="Q177" s="22" t="n"/>
      <c r="S177">
        <f>IF('Configurações'!G177="","",'Configurações'!G177)</f>
        <v/>
      </c>
      <c r="T177">
        <f>IF('Configurações'!D177="","",'Configurações'!D177)</f>
        <v/>
      </c>
    </row>
    <row r="178" ht="20" customHeight="1">
      <c r="A178" s="15" t="n"/>
      <c r="B178" s="16" t="n"/>
      <c r="C178" s="17" t="n"/>
      <c r="D178" s="18">
        <f>IF(C178="","",IF(C178&lt;'Configurações'!$B$8,"Manhã",IF(C178&lt;'Configurações'!$B$9,"Tarde","Noite")))</f>
        <v/>
      </c>
      <c r="E178" s="15" t="n"/>
      <c r="F178" s="15" t="n"/>
      <c r="G178" s="19" t="n"/>
      <c r="H178" s="19" t="n"/>
      <c r="I178" s="19" t="n"/>
      <c r="J178" s="19" t="n"/>
      <c r="K178" s="20">
        <f>IF(COUNTA(G178:J178)=0,"",IF(COUNT(G178:J178)&lt;4,"",SUM(G178:J178)))</f>
        <v/>
      </c>
      <c r="L178" s="20">
        <f>IF(F178="","",IFERROR(VLOOKUP(F178,'Configurações'!$D$2:$E$11,2,FALSE),""))</f>
        <v/>
      </c>
      <c r="M178" s="21">
        <f>IF(OR(K178="",L178="",L178=0),"",K178/L178)</f>
        <v/>
      </c>
      <c r="N178" s="18">
        <f>IF(COUNTA(A178:C178,E178:J178,O178)=0,"",IF(AND(A178&lt;&gt;"",COUNTIF($A$2:$A$201,A178)&gt;1),"ID DUPLICADO",IF(OR(A178="",B178="",C178="",E178="",F178="",COUNT(G178:J178)&lt;4,O178=""),"INCOMPLETO",IF(L178="","SEM CAPACIDADE",IF(M178&gt;='Configurações'!$B$5,"ATENÇÃO","OK")))))</f>
        <v/>
      </c>
      <c r="O178" s="15" t="n"/>
      <c r="P178" s="18">
        <f>IF(A178="","",IF(AND(O178="Conferido",OR(N178="OK",N178="ATENÇÃO",N178="SEM CAPACIDADE")),"Sim","Não"))</f>
        <v/>
      </c>
      <c r="Q178" s="22" t="n"/>
      <c r="S178">
        <f>IF('Configurações'!G178="","",'Configurações'!G178)</f>
        <v/>
      </c>
      <c r="T178">
        <f>IF('Configurações'!D178="","",'Configurações'!D178)</f>
        <v/>
      </c>
    </row>
    <row r="179" ht="20" customHeight="1">
      <c r="A179" s="15" t="n"/>
      <c r="B179" s="16" t="n"/>
      <c r="C179" s="17" t="n"/>
      <c r="D179" s="23">
        <f>IF(C179="","",IF(C179&lt;'Configurações'!$B$8,"Manhã",IF(C179&lt;'Configurações'!$B$9,"Tarde","Noite")))</f>
        <v/>
      </c>
      <c r="E179" s="15" t="n"/>
      <c r="F179" s="15" t="n"/>
      <c r="G179" s="19" t="n"/>
      <c r="H179" s="19" t="n"/>
      <c r="I179" s="19" t="n"/>
      <c r="J179" s="19" t="n"/>
      <c r="K179" s="24">
        <f>IF(COUNTA(G179:J179)=0,"",IF(COUNT(G179:J179)&lt;4,"",SUM(G179:J179)))</f>
        <v/>
      </c>
      <c r="L179" s="24">
        <f>IF(F179="","",IFERROR(VLOOKUP(F179,'Configurações'!$D$2:$E$11,2,FALSE),""))</f>
        <v/>
      </c>
      <c r="M179" s="25">
        <f>IF(OR(K179="",L179="",L179=0),"",K179/L179)</f>
        <v/>
      </c>
      <c r="N179" s="23">
        <f>IF(COUNTA(A179:C179,E179:J179,O179)=0,"",IF(AND(A179&lt;&gt;"",COUNTIF($A$2:$A$201,A179)&gt;1),"ID DUPLICADO",IF(OR(A179="",B179="",C179="",E179="",F179="",COUNT(G179:J179)&lt;4,O179=""),"INCOMPLETO",IF(L179="","SEM CAPACIDADE",IF(M179&gt;='Configurações'!$B$5,"ATENÇÃO","OK")))))</f>
        <v/>
      </c>
      <c r="O179" s="15" t="n"/>
      <c r="P179" s="23">
        <f>IF(A179="","",IF(AND(O179="Conferido",OR(N179="OK",N179="ATENÇÃO",N179="SEM CAPACIDADE")),"Sim","Não"))</f>
        <v/>
      </c>
      <c r="Q179" s="22" t="n"/>
      <c r="S179">
        <f>IF('Configurações'!G179="","",'Configurações'!G179)</f>
        <v/>
      </c>
      <c r="T179">
        <f>IF('Configurações'!D179="","",'Configurações'!D179)</f>
        <v/>
      </c>
    </row>
    <row r="180" ht="20" customHeight="1">
      <c r="A180" s="15" t="n"/>
      <c r="B180" s="16" t="n"/>
      <c r="C180" s="17" t="n"/>
      <c r="D180" s="18">
        <f>IF(C180="","",IF(C180&lt;'Configurações'!$B$8,"Manhã",IF(C180&lt;'Configurações'!$B$9,"Tarde","Noite")))</f>
        <v/>
      </c>
      <c r="E180" s="15" t="n"/>
      <c r="F180" s="15" t="n"/>
      <c r="G180" s="19" t="n"/>
      <c r="H180" s="19" t="n"/>
      <c r="I180" s="19" t="n"/>
      <c r="J180" s="19" t="n"/>
      <c r="K180" s="20">
        <f>IF(COUNTA(G180:J180)=0,"",IF(COUNT(G180:J180)&lt;4,"",SUM(G180:J180)))</f>
        <v/>
      </c>
      <c r="L180" s="20">
        <f>IF(F180="","",IFERROR(VLOOKUP(F180,'Configurações'!$D$2:$E$11,2,FALSE),""))</f>
        <v/>
      </c>
      <c r="M180" s="21">
        <f>IF(OR(K180="",L180="",L180=0),"",K180/L180)</f>
        <v/>
      </c>
      <c r="N180" s="18">
        <f>IF(COUNTA(A180:C180,E180:J180,O180)=0,"",IF(AND(A180&lt;&gt;"",COUNTIF($A$2:$A$201,A180)&gt;1),"ID DUPLICADO",IF(OR(A180="",B180="",C180="",E180="",F180="",COUNT(G180:J180)&lt;4,O180=""),"INCOMPLETO",IF(L180="","SEM CAPACIDADE",IF(M180&gt;='Configurações'!$B$5,"ATENÇÃO","OK")))))</f>
        <v/>
      </c>
      <c r="O180" s="15" t="n"/>
      <c r="P180" s="18">
        <f>IF(A180="","",IF(AND(O180="Conferido",OR(N180="OK",N180="ATENÇÃO",N180="SEM CAPACIDADE")),"Sim","Não"))</f>
        <v/>
      </c>
      <c r="Q180" s="22" t="n"/>
      <c r="S180">
        <f>IF('Configurações'!G180="","",'Configurações'!G180)</f>
        <v/>
      </c>
      <c r="T180">
        <f>IF('Configurações'!D180="","",'Configurações'!D180)</f>
        <v/>
      </c>
    </row>
    <row r="181" ht="20" customHeight="1">
      <c r="A181" s="15" t="n"/>
      <c r="B181" s="16" t="n"/>
      <c r="C181" s="17" t="n"/>
      <c r="D181" s="23">
        <f>IF(C181="","",IF(C181&lt;'Configurações'!$B$8,"Manhã",IF(C181&lt;'Configurações'!$B$9,"Tarde","Noite")))</f>
        <v/>
      </c>
      <c r="E181" s="15" t="n"/>
      <c r="F181" s="15" t="n"/>
      <c r="G181" s="19" t="n"/>
      <c r="H181" s="19" t="n"/>
      <c r="I181" s="19" t="n"/>
      <c r="J181" s="19" t="n"/>
      <c r="K181" s="24">
        <f>IF(COUNTA(G181:J181)=0,"",IF(COUNT(G181:J181)&lt;4,"",SUM(G181:J181)))</f>
        <v/>
      </c>
      <c r="L181" s="24">
        <f>IF(F181="","",IFERROR(VLOOKUP(F181,'Configurações'!$D$2:$E$11,2,FALSE),""))</f>
        <v/>
      </c>
      <c r="M181" s="25">
        <f>IF(OR(K181="",L181="",L181=0),"",K181/L181)</f>
        <v/>
      </c>
      <c r="N181" s="23">
        <f>IF(COUNTA(A181:C181,E181:J181,O181)=0,"",IF(AND(A181&lt;&gt;"",COUNTIF($A$2:$A$201,A181)&gt;1),"ID DUPLICADO",IF(OR(A181="",B181="",C181="",E181="",F181="",COUNT(G181:J181)&lt;4,O181=""),"INCOMPLETO",IF(L181="","SEM CAPACIDADE",IF(M181&gt;='Configurações'!$B$5,"ATENÇÃO","OK")))))</f>
        <v/>
      </c>
      <c r="O181" s="15" t="n"/>
      <c r="P181" s="23">
        <f>IF(A181="","",IF(AND(O181="Conferido",OR(N181="OK",N181="ATENÇÃO",N181="SEM CAPACIDADE")),"Sim","Não"))</f>
        <v/>
      </c>
      <c r="Q181" s="22" t="n"/>
      <c r="S181">
        <f>IF('Configurações'!G181="","",'Configurações'!G181)</f>
        <v/>
      </c>
      <c r="T181">
        <f>IF('Configurações'!D181="","",'Configurações'!D181)</f>
        <v/>
      </c>
    </row>
    <row r="182" ht="20" customHeight="1">
      <c r="A182" s="15" t="n"/>
      <c r="B182" s="16" t="n"/>
      <c r="C182" s="17" t="n"/>
      <c r="D182" s="18">
        <f>IF(C182="","",IF(C182&lt;'Configurações'!$B$8,"Manhã",IF(C182&lt;'Configurações'!$B$9,"Tarde","Noite")))</f>
        <v/>
      </c>
      <c r="E182" s="15" t="n"/>
      <c r="F182" s="15" t="n"/>
      <c r="G182" s="19" t="n"/>
      <c r="H182" s="19" t="n"/>
      <c r="I182" s="19" t="n"/>
      <c r="J182" s="19" t="n"/>
      <c r="K182" s="20">
        <f>IF(COUNTA(G182:J182)=0,"",IF(COUNT(G182:J182)&lt;4,"",SUM(G182:J182)))</f>
        <v/>
      </c>
      <c r="L182" s="20">
        <f>IF(F182="","",IFERROR(VLOOKUP(F182,'Configurações'!$D$2:$E$11,2,FALSE),""))</f>
        <v/>
      </c>
      <c r="M182" s="21">
        <f>IF(OR(K182="",L182="",L182=0),"",K182/L182)</f>
        <v/>
      </c>
      <c r="N182" s="18">
        <f>IF(COUNTA(A182:C182,E182:J182,O182)=0,"",IF(AND(A182&lt;&gt;"",COUNTIF($A$2:$A$201,A182)&gt;1),"ID DUPLICADO",IF(OR(A182="",B182="",C182="",E182="",F182="",COUNT(G182:J182)&lt;4,O182=""),"INCOMPLETO",IF(L182="","SEM CAPACIDADE",IF(M182&gt;='Configurações'!$B$5,"ATENÇÃO","OK")))))</f>
        <v/>
      </c>
      <c r="O182" s="15" t="n"/>
      <c r="P182" s="18">
        <f>IF(A182="","",IF(AND(O182="Conferido",OR(N182="OK",N182="ATENÇÃO",N182="SEM CAPACIDADE")),"Sim","Não"))</f>
        <v/>
      </c>
      <c r="Q182" s="22" t="n"/>
      <c r="S182">
        <f>IF('Configurações'!G182="","",'Configurações'!G182)</f>
        <v/>
      </c>
      <c r="T182">
        <f>IF('Configurações'!D182="","",'Configurações'!D182)</f>
        <v/>
      </c>
    </row>
    <row r="183" ht="20" customHeight="1">
      <c r="A183" s="15" t="n"/>
      <c r="B183" s="16" t="n"/>
      <c r="C183" s="17" t="n"/>
      <c r="D183" s="23">
        <f>IF(C183="","",IF(C183&lt;'Configurações'!$B$8,"Manhã",IF(C183&lt;'Configurações'!$B$9,"Tarde","Noite")))</f>
        <v/>
      </c>
      <c r="E183" s="15" t="n"/>
      <c r="F183" s="15" t="n"/>
      <c r="G183" s="19" t="n"/>
      <c r="H183" s="19" t="n"/>
      <c r="I183" s="19" t="n"/>
      <c r="J183" s="19" t="n"/>
      <c r="K183" s="24">
        <f>IF(COUNTA(G183:J183)=0,"",IF(COUNT(G183:J183)&lt;4,"",SUM(G183:J183)))</f>
        <v/>
      </c>
      <c r="L183" s="24">
        <f>IF(F183="","",IFERROR(VLOOKUP(F183,'Configurações'!$D$2:$E$11,2,FALSE),""))</f>
        <v/>
      </c>
      <c r="M183" s="25">
        <f>IF(OR(K183="",L183="",L183=0),"",K183/L183)</f>
        <v/>
      </c>
      <c r="N183" s="23">
        <f>IF(COUNTA(A183:C183,E183:J183,O183)=0,"",IF(AND(A183&lt;&gt;"",COUNTIF($A$2:$A$201,A183)&gt;1),"ID DUPLICADO",IF(OR(A183="",B183="",C183="",E183="",F183="",COUNT(G183:J183)&lt;4,O183=""),"INCOMPLETO",IF(L183="","SEM CAPACIDADE",IF(M183&gt;='Configurações'!$B$5,"ATENÇÃO","OK")))))</f>
        <v/>
      </c>
      <c r="O183" s="15" t="n"/>
      <c r="P183" s="23">
        <f>IF(A183="","",IF(AND(O183="Conferido",OR(N183="OK",N183="ATENÇÃO",N183="SEM CAPACIDADE")),"Sim","Não"))</f>
        <v/>
      </c>
      <c r="Q183" s="22" t="n"/>
      <c r="S183">
        <f>IF('Configurações'!G183="","",'Configurações'!G183)</f>
        <v/>
      </c>
      <c r="T183">
        <f>IF('Configurações'!D183="","",'Configurações'!D183)</f>
        <v/>
      </c>
    </row>
    <row r="184" ht="20" customHeight="1">
      <c r="A184" s="15" t="n"/>
      <c r="B184" s="16" t="n"/>
      <c r="C184" s="17" t="n"/>
      <c r="D184" s="18">
        <f>IF(C184="","",IF(C184&lt;'Configurações'!$B$8,"Manhã",IF(C184&lt;'Configurações'!$B$9,"Tarde","Noite")))</f>
        <v/>
      </c>
      <c r="E184" s="15" t="n"/>
      <c r="F184" s="15" t="n"/>
      <c r="G184" s="19" t="n"/>
      <c r="H184" s="19" t="n"/>
      <c r="I184" s="19" t="n"/>
      <c r="J184" s="19" t="n"/>
      <c r="K184" s="20">
        <f>IF(COUNTA(G184:J184)=0,"",IF(COUNT(G184:J184)&lt;4,"",SUM(G184:J184)))</f>
        <v/>
      </c>
      <c r="L184" s="20">
        <f>IF(F184="","",IFERROR(VLOOKUP(F184,'Configurações'!$D$2:$E$11,2,FALSE),""))</f>
        <v/>
      </c>
      <c r="M184" s="21">
        <f>IF(OR(K184="",L184="",L184=0),"",K184/L184)</f>
        <v/>
      </c>
      <c r="N184" s="18">
        <f>IF(COUNTA(A184:C184,E184:J184,O184)=0,"",IF(AND(A184&lt;&gt;"",COUNTIF($A$2:$A$201,A184)&gt;1),"ID DUPLICADO",IF(OR(A184="",B184="",C184="",E184="",F184="",COUNT(G184:J184)&lt;4,O184=""),"INCOMPLETO",IF(L184="","SEM CAPACIDADE",IF(M184&gt;='Configurações'!$B$5,"ATENÇÃO","OK")))))</f>
        <v/>
      </c>
      <c r="O184" s="15" t="n"/>
      <c r="P184" s="18">
        <f>IF(A184="","",IF(AND(O184="Conferido",OR(N184="OK",N184="ATENÇÃO",N184="SEM CAPACIDADE")),"Sim","Não"))</f>
        <v/>
      </c>
      <c r="Q184" s="22" t="n"/>
      <c r="S184">
        <f>IF('Configurações'!G184="","",'Configurações'!G184)</f>
        <v/>
      </c>
      <c r="T184">
        <f>IF('Configurações'!D184="","",'Configurações'!D184)</f>
        <v/>
      </c>
    </row>
    <row r="185" ht="20" customHeight="1">
      <c r="A185" s="15" t="n"/>
      <c r="B185" s="16" t="n"/>
      <c r="C185" s="17" t="n"/>
      <c r="D185" s="23">
        <f>IF(C185="","",IF(C185&lt;'Configurações'!$B$8,"Manhã",IF(C185&lt;'Configurações'!$B$9,"Tarde","Noite")))</f>
        <v/>
      </c>
      <c r="E185" s="15" t="n"/>
      <c r="F185" s="15" t="n"/>
      <c r="G185" s="19" t="n"/>
      <c r="H185" s="19" t="n"/>
      <c r="I185" s="19" t="n"/>
      <c r="J185" s="19" t="n"/>
      <c r="K185" s="24">
        <f>IF(COUNTA(G185:J185)=0,"",IF(COUNT(G185:J185)&lt;4,"",SUM(G185:J185)))</f>
        <v/>
      </c>
      <c r="L185" s="24">
        <f>IF(F185="","",IFERROR(VLOOKUP(F185,'Configurações'!$D$2:$E$11,2,FALSE),""))</f>
        <v/>
      </c>
      <c r="M185" s="25">
        <f>IF(OR(K185="",L185="",L185=0),"",K185/L185)</f>
        <v/>
      </c>
      <c r="N185" s="23">
        <f>IF(COUNTA(A185:C185,E185:J185,O185)=0,"",IF(AND(A185&lt;&gt;"",COUNTIF($A$2:$A$201,A185)&gt;1),"ID DUPLICADO",IF(OR(A185="",B185="",C185="",E185="",F185="",COUNT(G185:J185)&lt;4,O185=""),"INCOMPLETO",IF(L185="","SEM CAPACIDADE",IF(M185&gt;='Configurações'!$B$5,"ATENÇÃO","OK")))))</f>
        <v/>
      </c>
      <c r="O185" s="15" t="n"/>
      <c r="P185" s="23">
        <f>IF(A185="","",IF(AND(O185="Conferido",OR(N185="OK",N185="ATENÇÃO",N185="SEM CAPACIDADE")),"Sim","Não"))</f>
        <v/>
      </c>
      <c r="Q185" s="22" t="n"/>
      <c r="S185">
        <f>IF('Configurações'!G185="","",'Configurações'!G185)</f>
        <v/>
      </c>
      <c r="T185">
        <f>IF('Configurações'!D185="","",'Configurações'!D185)</f>
        <v/>
      </c>
    </row>
    <row r="186" ht="20" customHeight="1">
      <c r="A186" s="15" t="n"/>
      <c r="B186" s="16" t="n"/>
      <c r="C186" s="17" t="n"/>
      <c r="D186" s="18">
        <f>IF(C186="","",IF(C186&lt;'Configurações'!$B$8,"Manhã",IF(C186&lt;'Configurações'!$B$9,"Tarde","Noite")))</f>
        <v/>
      </c>
      <c r="E186" s="15" t="n"/>
      <c r="F186" s="15" t="n"/>
      <c r="G186" s="19" t="n"/>
      <c r="H186" s="19" t="n"/>
      <c r="I186" s="19" t="n"/>
      <c r="J186" s="19" t="n"/>
      <c r="K186" s="20">
        <f>IF(COUNTA(G186:J186)=0,"",IF(COUNT(G186:J186)&lt;4,"",SUM(G186:J186)))</f>
        <v/>
      </c>
      <c r="L186" s="20">
        <f>IF(F186="","",IFERROR(VLOOKUP(F186,'Configurações'!$D$2:$E$11,2,FALSE),""))</f>
        <v/>
      </c>
      <c r="M186" s="21">
        <f>IF(OR(K186="",L186="",L186=0),"",K186/L186)</f>
        <v/>
      </c>
      <c r="N186" s="18">
        <f>IF(COUNTA(A186:C186,E186:J186,O186)=0,"",IF(AND(A186&lt;&gt;"",COUNTIF($A$2:$A$201,A186)&gt;1),"ID DUPLICADO",IF(OR(A186="",B186="",C186="",E186="",F186="",COUNT(G186:J186)&lt;4,O186=""),"INCOMPLETO",IF(L186="","SEM CAPACIDADE",IF(M186&gt;='Configurações'!$B$5,"ATENÇÃO","OK")))))</f>
        <v/>
      </c>
      <c r="O186" s="15" t="n"/>
      <c r="P186" s="18">
        <f>IF(A186="","",IF(AND(O186="Conferido",OR(N186="OK",N186="ATENÇÃO",N186="SEM CAPACIDADE")),"Sim","Não"))</f>
        <v/>
      </c>
      <c r="Q186" s="22" t="n"/>
      <c r="S186">
        <f>IF('Configurações'!G186="","",'Configurações'!G186)</f>
        <v/>
      </c>
      <c r="T186">
        <f>IF('Configurações'!D186="","",'Configurações'!D186)</f>
        <v/>
      </c>
    </row>
    <row r="187" ht="20" customHeight="1">
      <c r="A187" s="15" t="n"/>
      <c r="B187" s="16" t="n"/>
      <c r="C187" s="17" t="n"/>
      <c r="D187" s="23">
        <f>IF(C187="","",IF(C187&lt;'Configurações'!$B$8,"Manhã",IF(C187&lt;'Configurações'!$B$9,"Tarde","Noite")))</f>
        <v/>
      </c>
      <c r="E187" s="15" t="n"/>
      <c r="F187" s="15" t="n"/>
      <c r="G187" s="19" t="n"/>
      <c r="H187" s="19" t="n"/>
      <c r="I187" s="19" t="n"/>
      <c r="J187" s="19" t="n"/>
      <c r="K187" s="24">
        <f>IF(COUNTA(G187:J187)=0,"",IF(COUNT(G187:J187)&lt;4,"",SUM(G187:J187)))</f>
        <v/>
      </c>
      <c r="L187" s="24">
        <f>IF(F187="","",IFERROR(VLOOKUP(F187,'Configurações'!$D$2:$E$11,2,FALSE),""))</f>
        <v/>
      </c>
      <c r="M187" s="25">
        <f>IF(OR(K187="",L187="",L187=0),"",K187/L187)</f>
        <v/>
      </c>
      <c r="N187" s="23">
        <f>IF(COUNTA(A187:C187,E187:J187,O187)=0,"",IF(AND(A187&lt;&gt;"",COUNTIF($A$2:$A$201,A187)&gt;1),"ID DUPLICADO",IF(OR(A187="",B187="",C187="",E187="",F187="",COUNT(G187:J187)&lt;4,O187=""),"INCOMPLETO",IF(L187="","SEM CAPACIDADE",IF(M187&gt;='Configurações'!$B$5,"ATENÇÃO","OK")))))</f>
        <v/>
      </c>
      <c r="O187" s="15" t="n"/>
      <c r="P187" s="23">
        <f>IF(A187="","",IF(AND(O187="Conferido",OR(N187="OK",N187="ATENÇÃO",N187="SEM CAPACIDADE")),"Sim","Não"))</f>
        <v/>
      </c>
      <c r="Q187" s="22" t="n"/>
      <c r="S187">
        <f>IF('Configurações'!G187="","",'Configurações'!G187)</f>
        <v/>
      </c>
      <c r="T187">
        <f>IF('Configurações'!D187="","",'Configurações'!D187)</f>
        <v/>
      </c>
    </row>
    <row r="188" ht="20" customHeight="1">
      <c r="A188" s="15" t="n"/>
      <c r="B188" s="16" t="n"/>
      <c r="C188" s="17" t="n"/>
      <c r="D188" s="18">
        <f>IF(C188="","",IF(C188&lt;'Configurações'!$B$8,"Manhã",IF(C188&lt;'Configurações'!$B$9,"Tarde","Noite")))</f>
        <v/>
      </c>
      <c r="E188" s="15" t="n"/>
      <c r="F188" s="15" t="n"/>
      <c r="G188" s="19" t="n"/>
      <c r="H188" s="19" t="n"/>
      <c r="I188" s="19" t="n"/>
      <c r="J188" s="19" t="n"/>
      <c r="K188" s="20">
        <f>IF(COUNTA(G188:J188)=0,"",IF(COUNT(G188:J188)&lt;4,"",SUM(G188:J188)))</f>
        <v/>
      </c>
      <c r="L188" s="20">
        <f>IF(F188="","",IFERROR(VLOOKUP(F188,'Configurações'!$D$2:$E$11,2,FALSE),""))</f>
        <v/>
      </c>
      <c r="M188" s="21">
        <f>IF(OR(K188="",L188="",L188=0),"",K188/L188)</f>
        <v/>
      </c>
      <c r="N188" s="18">
        <f>IF(COUNTA(A188:C188,E188:J188,O188)=0,"",IF(AND(A188&lt;&gt;"",COUNTIF($A$2:$A$201,A188)&gt;1),"ID DUPLICADO",IF(OR(A188="",B188="",C188="",E188="",F188="",COUNT(G188:J188)&lt;4,O188=""),"INCOMPLETO",IF(L188="","SEM CAPACIDADE",IF(M188&gt;='Configurações'!$B$5,"ATENÇÃO","OK")))))</f>
        <v/>
      </c>
      <c r="O188" s="15" t="n"/>
      <c r="P188" s="18">
        <f>IF(A188="","",IF(AND(O188="Conferido",OR(N188="OK",N188="ATENÇÃO",N188="SEM CAPACIDADE")),"Sim","Não"))</f>
        <v/>
      </c>
      <c r="Q188" s="22" t="n"/>
      <c r="S188">
        <f>IF('Configurações'!G188="","",'Configurações'!G188)</f>
        <v/>
      </c>
      <c r="T188">
        <f>IF('Configurações'!D188="","",'Configurações'!D188)</f>
        <v/>
      </c>
    </row>
    <row r="189" ht="20" customHeight="1">
      <c r="A189" s="15" t="n"/>
      <c r="B189" s="16" t="n"/>
      <c r="C189" s="17" t="n"/>
      <c r="D189" s="23">
        <f>IF(C189="","",IF(C189&lt;'Configurações'!$B$8,"Manhã",IF(C189&lt;'Configurações'!$B$9,"Tarde","Noite")))</f>
        <v/>
      </c>
      <c r="E189" s="15" t="n"/>
      <c r="F189" s="15" t="n"/>
      <c r="G189" s="19" t="n"/>
      <c r="H189" s="19" t="n"/>
      <c r="I189" s="19" t="n"/>
      <c r="J189" s="19" t="n"/>
      <c r="K189" s="24">
        <f>IF(COUNTA(G189:J189)=0,"",IF(COUNT(G189:J189)&lt;4,"",SUM(G189:J189)))</f>
        <v/>
      </c>
      <c r="L189" s="24">
        <f>IF(F189="","",IFERROR(VLOOKUP(F189,'Configurações'!$D$2:$E$11,2,FALSE),""))</f>
        <v/>
      </c>
      <c r="M189" s="25">
        <f>IF(OR(K189="",L189="",L189=0),"",K189/L189)</f>
        <v/>
      </c>
      <c r="N189" s="23">
        <f>IF(COUNTA(A189:C189,E189:J189,O189)=0,"",IF(AND(A189&lt;&gt;"",COUNTIF($A$2:$A$201,A189)&gt;1),"ID DUPLICADO",IF(OR(A189="",B189="",C189="",E189="",F189="",COUNT(G189:J189)&lt;4,O189=""),"INCOMPLETO",IF(L189="","SEM CAPACIDADE",IF(M189&gt;='Configurações'!$B$5,"ATENÇÃO","OK")))))</f>
        <v/>
      </c>
      <c r="O189" s="15" t="n"/>
      <c r="P189" s="23">
        <f>IF(A189="","",IF(AND(O189="Conferido",OR(N189="OK",N189="ATENÇÃO",N189="SEM CAPACIDADE")),"Sim","Não"))</f>
        <v/>
      </c>
      <c r="Q189" s="22" t="n"/>
      <c r="S189">
        <f>IF('Configurações'!G189="","",'Configurações'!G189)</f>
        <v/>
      </c>
      <c r="T189">
        <f>IF('Configurações'!D189="","",'Configurações'!D189)</f>
        <v/>
      </c>
    </row>
    <row r="190" ht="20" customHeight="1">
      <c r="A190" s="15" t="n"/>
      <c r="B190" s="16" t="n"/>
      <c r="C190" s="17" t="n"/>
      <c r="D190" s="18">
        <f>IF(C190="","",IF(C190&lt;'Configurações'!$B$8,"Manhã",IF(C190&lt;'Configurações'!$B$9,"Tarde","Noite")))</f>
        <v/>
      </c>
      <c r="E190" s="15" t="n"/>
      <c r="F190" s="15" t="n"/>
      <c r="G190" s="19" t="n"/>
      <c r="H190" s="19" t="n"/>
      <c r="I190" s="19" t="n"/>
      <c r="J190" s="19" t="n"/>
      <c r="K190" s="20">
        <f>IF(COUNTA(G190:J190)=0,"",IF(COUNT(G190:J190)&lt;4,"",SUM(G190:J190)))</f>
        <v/>
      </c>
      <c r="L190" s="20">
        <f>IF(F190="","",IFERROR(VLOOKUP(F190,'Configurações'!$D$2:$E$11,2,FALSE),""))</f>
        <v/>
      </c>
      <c r="M190" s="21">
        <f>IF(OR(K190="",L190="",L190=0),"",K190/L190)</f>
        <v/>
      </c>
      <c r="N190" s="18">
        <f>IF(COUNTA(A190:C190,E190:J190,O190)=0,"",IF(AND(A190&lt;&gt;"",COUNTIF($A$2:$A$201,A190)&gt;1),"ID DUPLICADO",IF(OR(A190="",B190="",C190="",E190="",F190="",COUNT(G190:J190)&lt;4,O190=""),"INCOMPLETO",IF(L190="","SEM CAPACIDADE",IF(M190&gt;='Configurações'!$B$5,"ATENÇÃO","OK")))))</f>
        <v/>
      </c>
      <c r="O190" s="15" t="n"/>
      <c r="P190" s="18">
        <f>IF(A190="","",IF(AND(O190="Conferido",OR(N190="OK",N190="ATENÇÃO",N190="SEM CAPACIDADE")),"Sim","Não"))</f>
        <v/>
      </c>
      <c r="Q190" s="22" t="n"/>
      <c r="S190">
        <f>IF('Configurações'!G190="","",'Configurações'!G190)</f>
        <v/>
      </c>
      <c r="T190">
        <f>IF('Configurações'!D190="","",'Configurações'!D190)</f>
        <v/>
      </c>
    </row>
    <row r="191" ht="20" customHeight="1">
      <c r="A191" s="15" t="n"/>
      <c r="B191" s="16" t="n"/>
      <c r="C191" s="17" t="n"/>
      <c r="D191" s="23">
        <f>IF(C191="","",IF(C191&lt;'Configurações'!$B$8,"Manhã",IF(C191&lt;'Configurações'!$B$9,"Tarde","Noite")))</f>
        <v/>
      </c>
      <c r="E191" s="15" t="n"/>
      <c r="F191" s="15" t="n"/>
      <c r="G191" s="19" t="n"/>
      <c r="H191" s="19" t="n"/>
      <c r="I191" s="19" t="n"/>
      <c r="J191" s="19" t="n"/>
      <c r="K191" s="24">
        <f>IF(COUNTA(G191:J191)=0,"",IF(COUNT(G191:J191)&lt;4,"",SUM(G191:J191)))</f>
        <v/>
      </c>
      <c r="L191" s="24">
        <f>IF(F191="","",IFERROR(VLOOKUP(F191,'Configurações'!$D$2:$E$11,2,FALSE),""))</f>
        <v/>
      </c>
      <c r="M191" s="25">
        <f>IF(OR(K191="",L191="",L191=0),"",K191/L191)</f>
        <v/>
      </c>
      <c r="N191" s="23">
        <f>IF(COUNTA(A191:C191,E191:J191,O191)=0,"",IF(AND(A191&lt;&gt;"",COUNTIF($A$2:$A$201,A191)&gt;1),"ID DUPLICADO",IF(OR(A191="",B191="",C191="",E191="",F191="",COUNT(G191:J191)&lt;4,O191=""),"INCOMPLETO",IF(L191="","SEM CAPACIDADE",IF(M191&gt;='Configurações'!$B$5,"ATENÇÃO","OK")))))</f>
        <v/>
      </c>
      <c r="O191" s="15" t="n"/>
      <c r="P191" s="23">
        <f>IF(A191="","",IF(AND(O191="Conferido",OR(N191="OK",N191="ATENÇÃO",N191="SEM CAPACIDADE")),"Sim","Não"))</f>
        <v/>
      </c>
      <c r="Q191" s="22" t="n"/>
      <c r="S191">
        <f>IF('Configurações'!G191="","",'Configurações'!G191)</f>
        <v/>
      </c>
      <c r="T191">
        <f>IF('Configurações'!D191="","",'Configurações'!D191)</f>
        <v/>
      </c>
    </row>
    <row r="192" ht="20" customHeight="1">
      <c r="A192" s="15" t="n"/>
      <c r="B192" s="16" t="n"/>
      <c r="C192" s="17" t="n"/>
      <c r="D192" s="18">
        <f>IF(C192="","",IF(C192&lt;'Configurações'!$B$8,"Manhã",IF(C192&lt;'Configurações'!$B$9,"Tarde","Noite")))</f>
        <v/>
      </c>
      <c r="E192" s="15" t="n"/>
      <c r="F192" s="15" t="n"/>
      <c r="G192" s="19" t="n"/>
      <c r="H192" s="19" t="n"/>
      <c r="I192" s="19" t="n"/>
      <c r="J192" s="19" t="n"/>
      <c r="K192" s="20">
        <f>IF(COUNTA(G192:J192)=0,"",IF(COUNT(G192:J192)&lt;4,"",SUM(G192:J192)))</f>
        <v/>
      </c>
      <c r="L192" s="20">
        <f>IF(F192="","",IFERROR(VLOOKUP(F192,'Configurações'!$D$2:$E$11,2,FALSE),""))</f>
        <v/>
      </c>
      <c r="M192" s="21">
        <f>IF(OR(K192="",L192="",L192=0),"",K192/L192)</f>
        <v/>
      </c>
      <c r="N192" s="18">
        <f>IF(COUNTA(A192:C192,E192:J192,O192)=0,"",IF(AND(A192&lt;&gt;"",COUNTIF($A$2:$A$201,A192)&gt;1),"ID DUPLICADO",IF(OR(A192="",B192="",C192="",E192="",F192="",COUNT(G192:J192)&lt;4,O192=""),"INCOMPLETO",IF(L192="","SEM CAPACIDADE",IF(M192&gt;='Configurações'!$B$5,"ATENÇÃO","OK")))))</f>
        <v/>
      </c>
      <c r="O192" s="15" t="n"/>
      <c r="P192" s="18">
        <f>IF(A192="","",IF(AND(O192="Conferido",OR(N192="OK",N192="ATENÇÃO",N192="SEM CAPACIDADE")),"Sim","Não"))</f>
        <v/>
      </c>
      <c r="Q192" s="22" t="n"/>
      <c r="S192">
        <f>IF('Configurações'!G192="","",'Configurações'!G192)</f>
        <v/>
      </c>
      <c r="T192">
        <f>IF('Configurações'!D192="","",'Configurações'!D192)</f>
        <v/>
      </c>
    </row>
    <row r="193" ht="20" customHeight="1">
      <c r="A193" s="15" t="n"/>
      <c r="B193" s="16" t="n"/>
      <c r="C193" s="17" t="n"/>
      <c r="D193" s="23">
        <f>IF(C193="","",IF(C193&lt;'Configurações'!$B$8,"Manhã",IF(C193&lt;'Configurações'!$B$9,"Tarde","Noite")))</f>
        <v/>
      </c>
      <c r="E193" s="15" t="n"/>
      <c r="F193" s="15" t="n"/>
      <c r="G193" s="19" t="n"/>
      <c r="H193" s="19" t="n"/>
      <c r="I193" s="19" t="n"/>
      <c r="J193" s="19" t="n"/>
      <c r="K193" s="24">
        <f>IF(COUNTA(G193:J193)=0,"",IF(COUNT(G193:J193)&lt;4,"",SUM(G193:J193)))</f>
        <v/>
      </c>
      <c r="L193" s="24">
        <f>IF(F193="","",IFERROR(VLOOKUP(F193,'Configurações'!$D$2:$E$11,2,FALSE),""))</f>
        <v/>
      </c>
      <c r="M193" s="25">
        <f>IF(OR(K193="",L193="",L193=0),"",K193/L193)</f>
        <v/>
      </c>
      <c r="N193" s="23">
        <f>IF(COUNTA(A193:C193,E193:J193,O193)=0,"",IF(AND(A193&lt;&gt;"",COUNTIF($A$2:$A$201,A193)&gt;1),"ID DUPLICADO",IF(OR(A193="",B193="",C193="",E193="",F193="",COUNT(G193:J193)&lt;4,O193=""),"INCOMPLETO",IF(L193="","SEM CAPACIDADE",IF(M193&gt;='Configurações'!$B$5,"ATENÇÃO","OK")))))</f>
        <v/>
      </c>
      <c r="O193" s="15" t="n"/>
      <c r="P193" s="23">
        <f>IF(A193="","",IF(AND(O193="Conferido",OR(N193="OK",N193="ATENÇÃO",N193="SEM CAPACIDADE")),"Sim","Não"))</f>
        <v/>
      </c>
      <c r="Q193" s="22" t="n"/>
      <c r="S193">
        <f>IF('Configurações'!G193="","",'Configurações'!G193)</f>
        <v/>
      </c>
      <c r="T193">
        <f>IF('Configurações'!D193="","",'Configurações'!D193)</f>
        <v/>
      </c>
    </row>
    <row r="194" ht="20" customHeight="1">
      <c r="A194" s="15" t="n"/>
      <c r="B194" s="16" t="n"/>
      <c r="C194" s="17" t="n"/>
      <c r="D194" s="18">
        <f>IF(C194="","",IF(C194&lt;'Configurações'!$B$8,"Manhã",IF(C194&lt;'Configurações'!$B$9,"Tarde","Noite")))</f>
        <v/>
      </c>
      <c r="E194" s="15" t="n"/>
      <c r="F194" s="15" t="n"/>
      <c r="G194" s="19" t="n"/>
      <c r="H194" s="19" t="n"/>
      <c r="I194" s="19" t="n"/>
      <c r="J194" s="19" t="n"/>
      <c r="K194" s="20">
        <f>IF(COUNTA(G194:J194)=0,"",IF(COUNT(G194:J194)&lt;4,"",SUM(G194:J194)))</f>
        <v/>
      </c>
      <c r="L194" s="20">
        <f>IF(F194="","",IFERROR(VLOOKUP(F194,'Configurações'!$D$2:$E$11,2,FALSE),""))</f>
        <v/>
      </c>
      <c r="M194" s="21">
        <f>IF(OR(K194="",L194="",L194=0),"",K194/L194)</f>
        <v/>
      </c>
      <c r="N194" s="18">
        <f>IF(COUNTA(A194:C194,E194:J194,O194)=0,"",IF(AND(A194&lt;&gt;"",COUNTIF($A$2:$A$201,A194)&gt;1),"ID DUPLICADO",IF(OR(A194="",B194="",C194="",E194="",F194="",COUNT(G194:J194)&lt;4,O194=""),"INCOMPLETO",IF(L194="","SEM CAPACIDADE",IF(M194&gt;='Configurações'!$B$5,"ATENÇÃO","OK")))))</f>
        <v/>
      </c>
      <c r="O194" s="15" t="n"/>
      <c r="P194" s="18">
        <f>IF(A194="","",IF(AND(O194="Conferido",OR(N194="OK",N194="ATENÇÃO",N194="SEM CAPACIDADE")),"Sim","Não"))</f>
        <v/>
      </c>
      <c r="Q194" s="22" t="n"/>
      <c r="S194">
        <f>IF('Configurações'!G194="","",'Configurações'!G194)</f>
        <v/>
      </c>
      <c r="T194">
        <f>IF('Configurações'!D194="","",'Configurações'!D194)</f>
        <v/>
      </c>
    </row>
    <row r="195" ht="20" customHeight="1">
      <c r="A195" s="15" t="n"/>
      <c r="B195" s="16" t="n"/>
      <c r="C195" s="17" t="n"/>
      <c r="D195" s="23">
        <f>IF(C195="","",IF(C195&lt;'Configurações'!$B$8,"Manhã",IF(C195&lt;'Configurações'!$B$9,"Tarde","Noite")))</f>
        <v/>
      </c>
      <c r="E195" s="15" t="n"/>
      <c r="F195" s="15" t="n"/>
      <c r="G195" s="19" t="n"/>
      <c r="H195" s="19" t="n"/>
      <c r="I195" s="19" t="n"/>
      <c r="J195" s="19" t="n"/>
      <c r="K195" s="24">
        <f>IF(COUNTA(G195:J195)=0,"",IF(COUNT(G195:J195)&lt;4,"",SUM(G195:J195)))</f>
        <v/>
      </c>
      <c r="L195" s="24">
        <f>IF(F195="","",IFERROR(VLOOKUP(F195,'Configurações'!$D$2:$E$11,2,FALSE),""))</f>
        <v/>
      </c>
      <c r="M195" s="25">
        <f>IF(OR(K195="",L195="",L195=0),"",K195/L195)</f>
        <v/>
      </c>
      <c r="N195" s="23">
        <f>IF(COUNTA(A195:C195,E195:J195,O195)=0,"",IF(AND(A195&lt;&gt;"",COUNTIF($A$2:$A$201,A195)&gt;1),"ID DUPLICADO",IF(OR(A195="",B195="",C195="",E195="",F195="",COUNT(G195:J195)&lt;4,O195=""),"INCOMPLETO",IF(L195="","SEM CAPACIDADE",IF(M195&gt;='Configurações'!$B$5,"ATENÇÃO","OK")))))</f>
        <v/>
      </c>
      <c r="O195" s="15" t="n"/>
      <c r="P195" s="23">
        <f>IF(A195="","",IF(AND(O195="Conferido",OR(N195="OK",N195="ATENÇÃO",N195="SEM CAPACIDADE")),"Sim","Não"))</f>
        <v/>
      </c>
      <c r="Q195" s="22" t="n"/>
      <c r="S195">
        <f>IF('Configurações'!G195="","",'Configurações'!G195)</f>
        <v/>
      </c>
      <c r="T195">
        <f>IF('Configurações'!D195="","",'Configurações'!D195)</f>
        <v/>
      </c>
    </row>
    <row r="196" ht="20" customHeight="1">
      <c r="A196" s="15" t="n"/>
      <c r="B196" s="16" t="n"/>
      <c r="C196" s="17" t="n"/>
      <c r="D196" s="18">
        <f>IF(C196="","",IF(C196&lt;'Configurações'!$B$8,"Manhã",IF(C196&lt;'Configurações'!$B$9,"Tarde","Noite")))</f>
        <v/>
      </c>
      <c r="E196" s="15" t="n"/>
      <c r="F196" s="15" t="n"/>
      <c r="G196" s="19" t="n"/>
      <c r="H196" s="19" t="n"/>
      <c r="I196" s="19" t="n"/>
      <c r="J196" s="19" t="n"/>
      <c r="K196" s="20">
        <f>IF(COUNTA(G196:J196)=0,"",IF(COUNT(G196:J196)&lt;4,"",SUM(G196:J196)))</f>
        <v/>
      </c>
      <c r="L196" s="20">
        <f>IF(F196="","",IFERROR(VLOOKUP(F196,'Configurações'!$D$2:$E$11,2,FALSE),""))</f>
        <v/>
      </c>
      <c r="M196" s="21">
        <f>IF(OR(K196="",L196="",L196=0),"",K196/L196)</f>
        <v/>
      </c>
      <c r="N196" s="18">
        <f>IF(COUNTA(A196:C196,E196:J196,O196)=0,"",IF(AND(A196&lt;&gt;"",COUNTIF($A$2:$A$201,A196)&gt;1),"ID DUPLICADO",IF(OR(A196="",B196="",C196="",E196="",F196="",COUNT(G196:J196)&lt;4,O196=""),"INCOMPLETO",IF(L196="","SEM CAPACIDADE",IF(M196&gt;='Configurações'!$B$5,"ATENÇÃO","OK")))))</f>
        <v/>
      </c>
      <c r="O196" s="15" t="n"/>
      <c r="P196" s="18">
        <f>IF(A196="","",IF(AND(O196="Conferido",OR(N196="OK",N196="ATENÇÃO",N196="SEM CAPACIDADE")),"Sim","Não"))</f>
        <v/>
      </c>
      <c r="Q196" s="22" t="n"/>
      <c r="S196">
        <f>IF('Configurações'!G196="","",'Configurações'!G196)</f>
        <v/>
      </c>
      <c r="T196">
        <f>IF('Configurações'!D196="","",'Configurações'!D196)</f>
        <v/>
      </c>
    </row>
    <row r="197" ht="20" customHeight="1">
      <c r="A197" s="15" t="n"/>
      <c r="B197" s="16" t="n"/>
      <c r="C197" s="17" t="n"/>
      <c r="D197" s="23">
        <f>IF(C197="","",IF(C197&lt;'Configurações'!$B$8,"Manhã",IF(C197&lt;'Configurações'!$B$9,"Tarde","Noite")))</f>
        <v/>
      </c>
      <c r="E197" s="15" t="n"/>
      <c r="F197" s="15" t="n"/>
      <c r="G197" s="19" t="n"/>
      <c r="H197" s="19" t="n"/>
      <c r="I197" s="19" t="n"/>
      <c r="J197" s="19" t="n"/>
      <c r="K197" s="24">
        <f>IF(COUNTA(G197:J197)=0,"",IF(COUNT(G197:J197)&lt;4,"",SUM(G197:J197)))</f>
        <v/>
      </c>
      <c r="L197" s="24">
        <f>IF(F197="","",IFERROR(VLOOKUP(F197,'Configurações'!$D$2:$E$11,2,FALSE),""))</f>
        <v/>
      </c>
      <c r="M197" s="25">
        <f>IF(OR(K197="",L197="",L197=0),"",K197/L197)</f>
        <v/>
      </c>
      <c r="N197" s="23">
        <f>IF(COUNTA(A197:C197,E197:J197,O197)=0,"",IF(AND(A197&lt;&gt;"",COUNTIF($A$2:$A$201,A197)&gt;1),"ID DUPLICADO",IF(OR(A197="",B197="",C197="",E197="",F197="",COUNT(G197:J197)&lt;4,O197=""),"INCOMPLETO",IF(L197="","SEM CAPACIDADE",IF(M197&gt;='Configurações'!$B$5,"ATENÇÃO","OK")))))</f>
        <v/>
      </c>
      <c r="O197" s="15" t="n"/>
      <c r="P197" s="23">
        <f>IF(A197="","",IF(AND(O197="Conferido",OR(N197="OK",N197="ATENÇÃO",N197="SEM CAPACIDADE")),"Sim","Não"))</f>
        <v/>
      </c>
      <c r="Q197" s="22" t="n"/>
      <c r="S197">
        <f>IF('Configurações'!G197="","",'Configurações'!G197)</f>
        <v/>
      </c>
      <c r="T197">
        <f>IF('Configurações'!D197="","",'Configurações'!D197)</f>
        <v/>
      </c>
    </row>
    <row r="198" ht="20" customHeight="1">
      <c r="A198" s="15" t="n"/>
      <c r="B198" s="16" t="n"/>
      <c r="C198" s="17" t="n"/>
      <c r="D198" s="18">
        <f>IF(C198="","",IF(C198&lt;'Configurações'!$B$8,"Manhã",IF(C198&lt;'Configurações'!$B$9,"Tarde","Noite")))</f>
        <v/>
      </c>
      <c r="E198" s="15" t="n"/>
      <c r="F198" s="15" t="n"/>
      <c r="G198" s="19" t="n"/>
      <c r="H198" s="19" t="n"/>
      <c r="I198" s="19" t="n"/>
      <c r="J198" s="19" t="n"/>
      <c r="K198" s="20">
        <f>IF(COUNTA(G198:J198)=0,"",IF(COUNT(G198:J198)&lt;4,"",SUM(G198:J198)))</f>
        <v/>
      </c>
      <c r="L198" s="20">
        <f>IF(F198="","",IFERROR(VLOOKUP(F198,'Configurações'!$D$2:$E$11,2,FALSE),""))</f>
        <v/>
      </c>
      <c r="M198" s="21">
        <f>IF(OR(K198="",L198="",L198=0),"",K198/L198)</f>
        <v/>
      </c>
      <c r="N198" s="18">
        <f>IF(COUNTA(A198:C198,E198:J198,O198)=0,"",IF(AND(A198&lt;&gt;"",COUNTIF($A$2:$A$201,A198)&gt;1),"ID DUPLICADO",IF(OR(A198="",B198="",C198="",E198="",F198="",COUNT(G198:J198)&lt;4,O198=""),"INCOMPLETO",IF(L198="","SEM CAPACIDADE",IF(M198&gt;='Configurações'!$B$5,"ATENÇÃO","OK")))))</f>
        <v/>
      </c>
      <c r="O198" s="15" t="n"/>
      <c r="P198" s="18">
        <f>IF(A198="","",IF(AND(O198="Conferido",OR(N198="OK",N198="ATENÇÃO",N198="SEM CAPACIDADE")),"Sim","Não"))</f>
        <v/>
      </c>
      <c r="Q198" s="22" t="n"/>
      <c r="S198">
        <f>IF('Configurações'!G198="","",'Configurações'!G198)</f>
        <v/>
      </c>
      <c r="T198">
        <f>IF('Configurações'!D198="","",'Configurações'!D198)</f>
        <v/>
      </c>
    </row>
    <row r="199" ht="20" customHeight="1">
      <c r="A199" s="15" t="n"/>
      <c r="B199" s="16" t="n"/>
      <c r="C199" s="17" t="n"/>
      <c r="D199" s="23">
        <f>IF(C199="","",IF(C199&lt;'Configurações'!$B$8,"Manhã",IF(C199&lt;'Configurações'!$B$9,"Tarde","Noite")))</f>
        <v/>
      </c>
      <c r="E199" s="15" t="n"/>
      <c r="F199" s="15" t="n"/>
      <c r="G199" s="19" t="n"/>
      <c r="H199" s="19" t="n"/>
      <c r="I199" s="19" t="n"/>
      <c r="J199" s="19" t="n"/>
      <c r="K199" s="24">
        <f>IF(COUNTA(G199:J199)=0,"",IF(COUNT(G199:J199)&lt;4,"",SUM(G199:J199)))</f>
        <v/>
      </c>
      <c r="L199" s="24">
        <f>IF(F199="","",IFERROR(VLOOKUP(F199,'Configurações'!$D$2:$E$11,2,FALSE),""))</f>
        <v/>
      </c>
      <c r="M199" s="25">
        <f>IF(OR(K199="",L199="",L199=0),"",K199/L199)</f>
        <v/>
      </c>
      <c r="N199" s="23">
        <f>IF(COUNTA(A199:C199,E199:J199,O199)=0,"",IF(AND(A199&lt;&gt;"",COUNTIF($A$2:$A$201,A199)&gt;1),"ID DUPLICADO",IF(OR(A199="",B199="",C199="",E199="",F199="",COUNT(G199:J199)&lt;4,O199=""),"INCOMPLETO",IF(L199="","SEM CAPACIDADE",IF(M199&gt;='Configurações'!$B$5,"ATENÇÃO","OK")))))</f>
        <v/>
      </c>
      <c r="O199" s="15" t="n"/>
      <c r="P199" s="23">
        <f>IF(A199="","",IF(AND(O199="Conferido",OR(N199="OK",N199="ATENÇÃO",N199="SEM CAPACIDADE")),"Sim","Não"))</f>
        <v/>
      </c>
      <c r="Q199" s="22" t="n"/>
      <c r="S199">
        <f>IF('Configurações'!G199="","",'Configurações'!G199)</f>
        <v/>
      </c>
      <c r="T199">
        <f>IF('Configurações'!D199="","",'Configurações'!D199)</f>
        <v/>
      </c>
    </row>
    <row r="200" ht="20" customHeight="1">
      <c r="A200" s="15" t="n"/>
      <c r="B200" s="16" t="n"/>
      <c r="C200" s="17" t="n"/>
      <c r="D200" s="18">
        <f>IF(C200="","",IF(C200&lt;'Configurações'!$B$8,"Manhã",IF(C200&lt;'Configurações'!$B$9,"Tarde","Noite")))</f>
        <v/>
      </c>
      <c r="E200" s="15" t="n"/>
      <c r="F200" s="15" t="n"/>
      <c r="G200" s="19" t="n"/>
      <c r="H200" s="19" t="n"/>
      <c r="I200" s="19" t="n"/>
      <c r="J200" s="19" t="n"/>
      <c r="K200" s="20">
        <f>IF(COUNTA(G200:J200)=0,"",IF(COUNT(G200:J200)&lt;4,"",SUM(G200:J200)))</f>
        <v/>
      </c>
      <c r="L200" s="20">
        <f>IF(F200="","",IFERROR(VLOOKUP(F200,'Configurações'!$D$2:$E$11,2,FALSE),""))</f>
        <v/>
      </c>
      <c r="M200" s="21">
        <f>IF(OR(K200="",L200="",L200=0),"",K200/L200)</f>
        <v/>
      </c>
      <c r="N200" s="18">
        <f>IF(COUNTA(A200:C200,E200:J200,O200)=0,"",IF(AND(A200&lt;&gt;"",COUNTIF($A$2:$A$201,A200)&gt;1),"ID DUPLICADO",IF(OR(A200="",B200="",C200="",E200="",F200="",COUNT(G200:J200)&lt;4,O200=""),"INCOMPLETO",IF(L200="","SEM CAPACIDADE",IF(M200&gt;='Configurações'!$B$5,"ATENÇÃO","OK")))))</f>
        <v/>
      </c>
      <c r="O200" s="15" t="n"/>
      <c r="P200" s="18">
        <f>IF(A200="","",IF(AND(O200="Conferido",OR(N200="OK",N200="ATENÇÃO",N200="SEM CAPACIDADE")),"Sim","Não"))</f>
        <v/>
      </c>
      <c r="Q200" s="22" t="n"/>
      <c r="S200">
        <f>IF('Configurações'!G200="","",'Configurações'!G200)</f>
        <v/>
      </c>
      <c r="T200">
        <f>IF('Configurações'!D200="","",'Configurações'!D200)</f>
        <v/>
      </c>
    </row>
    <row r="201" ht="20" customHeight="1">
      <c r="A201" s="15" t="n"/>
      <c r="B201" s="16" t="n"/>
      <c r="C201" s="17" t="n"/>
      <c r="D201" s="23">
        <f>IF(C201="","",IF(C201&lt;'Configurações'!$B$8,"Manhã",IF(C201&lt;'Configurações'!$B$9,"Tarde","Noite")))</f>
        <v/>
      </c>
      <c r="E201" s="15" t="n"/>
      <c r="F201" s="15" t="n"/>
      <c r="G201" s="19" t="n"/>
      <c r="H201" s="19" t="n"/>
      <c r="I201" s="19" t="n"/>
      <c r="J201" s="19" t="n"/>
      <c r="K201" s="24">
        <f>IF(COUNTA(G201:J201)=0,"",IF(COUNT(G201:J201)&lt;4,"",SUM(G201:J201)))</f>
        <v/>
      </c>
      <c r="L201" s="24">
        <f>IF(F201="","",IFERROR(VLOOKUP(F201,'Configurações'!$D$2:$E$11,2,FALSE),""))</f>
        <v/>
      </c>
      <c r="M201" s="25">
        <f>IF(OR(K201="",L201="",L201=0),"",K201/L201)</f>
        <v/>
      </c>
      <c r="N201" s="23">
        <f>IF(COUNTA(A201:C201,E201:J201,O201)=0,"",IF(AND(A201&lt;&gt;"",COUNTIF($A$2:$A$201,A201)&gt;1),"ID DUPLICADO",IF(OR(A201="",B201="",C201="",E201="",F201="",COUNT(G201:J201)&lt;4,O201=""),"INCOMPLETO",IF(L201="","SEM CAPACIDADE",IF(M201&gt;='Configurações'!$B$5,"ATENÇÃO","OK")))))</f>
        <v/>
      </c>
      <c r="O201" s="15" t="n"/>
      <c r="P201" s="23">
        <f>IF(A201="","",IF(AND(O201="Conferido",OR(N201="OK",N201="ATENÇÃO",N201="SEM CAPACIDADE")),"Sim","Não"))</f>
        <v/>
      </c>
      <c r="Q201" s="22" t="n"/>
      <c r="S201">
        <f>IF('Configurações'!G201="","",'Configurações'!G201)</f>
        <v/>
      </c>
      <c r="T201">
        <f>IF('Configurações'!D201="","",'Configurações'!D201)</f>
        <v/>
      </c>
    </row>
  </sheetData>
  <autoFilter ref="A1:Q201"/>
  <conditionalFormatting sqref="A2:Q201">
    <cfRule type="expression" priority="1" dxfId="1" stopIfTrue="1">
      <formula>$N2="ID DUPLICADO"</formula>
    </cfRule>
    <cfRule type="expression" priority="2" dxfId="0" stopIfTrue="1">
      <formula>$N2="INCOMPLETO"</formula>
    </cfRule>
    <cfRule type="expression" priority="3" dxfId="2" stopIfTrue="1">
      <formula>$N2="ATENÇÃO"</formula>
    </cfRule>
    <cfRule type="expression" priority="4" dxfId="3" stopIfTrue="1">
      <formula>$N2="SEM CAPACIDADE"</formula>
    </cfRule>
  </conditionalFormatting>
  <conditionalFormatting sqref="M2:M201">
    <cfRule type="expression" priority="5" dxfId="4">
      <formula>AND(ISNUMBER($M2),$M2&gt;='Configurações'!$B$5)</formula>
    </cfRule>
  </conditionalFormatting>
  <conditionalFormatting sqref="O2:O201">
    <cfRule type="expression" priority="6" dxfId="5">
      <formula>$O2="Provisório"</formula>
    </cfRule>
  </conditionalFormatting>
  <dataValidations count="8">
    <dataValidation sqref="A2:A201" showDropDown="0" showInputMessage="1" showErrorMessage="1" allowBlank="0" errorTitle="ID inválido" error="Este ID já está em uso ou ultrapassa 20 caracteres." type="custom" errorStyle="stop">
      <formula1>=OR(A2="",AND(LEN(A2)&lt;=20,COUNTIF($A$2:$A$201,A2)=1))</formula1>
    </dataValidation>
    <dataValidation sqref="B2:B201" showDropDown="0" showInputMessage="1" showErrorMessage="1" allowBlank="0" errorTitle="Data inválida" error="Informe uma data válida dentro do período permitido." type="date" errorStyle="stop" operator="between">
      <formula1>$V$2</formula1>
      <formula2>$V$3</formula2>
    </dataValidation>
    <dataValidation sqref="C2:C201" showDropDown="0" showInputMessage="1" showErrorMessage="1" allowBlank="0" errorTitle="Horário inválido" error="Informe um horário válido entre 00:00 e 23:59." type="time" errorStyle="stop" operator="between">
      <formula1>TIME(0,0,0)</formula1>
      <formula2>TIME(23,59,59)</formula2>
    </dataValidation>
    <dataValidation sqref="E2:E201" showDropDown="0" showInputMessage="1" showErrorMessage="1" allowBlank="0" errorTitle="Tipo inválido" error="Informe um valor válido da lista de tipos de culto." type="list" errorStyle="stop">
      <formula1>=$S$2:$S$11</formula1>
    </dataValidation>
    <dataValidation sqref="F2:F201" showDropDown="0" showInputMessage="1" showErrorMessage="1" allowBlank="0" errorTitle="Espaço inválido" error="Informe um valor válido da lista de espaços." type="list" errorStyle="stop">
      <formula1>=$T$2:$T$11</formula1>
    </dataValidation>
    <dataValidation sqref="G2:J201" showDropDown="0" showInputMessage="1" showErrorMessage="1" allowBlank="0" errorTitle="Contagem inválida" error="Informe um número inteiro entre 0 e 5.000." type="whole" errorStyle="stop" operator="between">
      <formula1>0</formula1>
      <formula2>5000</formula2>
    </dataValidation>
    <dataValidation sqref="O2:O201" showDropDown="0" showInputMessage="1" showErrorMessage="1" allowBlank="0" errorTitle="Conferência inválida" error="Informe um valor válido da lista de conferência." type="list" errorStyle="stop">
      <formula1>=$U$2:$U$3</formula1>
    </dataValidation>
    <dataValidation sqref="Q2:Q201" showDropDown="0" showInputMessage="1" showErrorMessage="1" allowBlank="0" errorTitle="Texto muito longo" error="Informe até 200 caracteres, sem dados pessoais." type="textLength" errorStyle="stop" operator="lessThanOrEqual">
      <formula1>200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9" customWidth="1" min="2" max="2"/>
    <col width="3" customWidth="1" min="3" max="3"/>
    <col width="23" customWidth="1" min="4" max="4"/>
    <col width="14" customWidth="1" min="5" max="5"/>
    <col width="3" customWidth="1" min="6" max="6"/>
    <col width="24" customWidth="1" min="7" max="7"/>
    <col width="14" customWidth="1" min="8" max="8"/>
    <col width="17" customWidth="1" min="9" max="9"/>
  </cols>
  <sheetData>
    <row r="1" ht="30" customHeight="1">
      <c r="A1" s="14" t="inlineStr">
        <is>
          <t>Parâmetro</t>
        </is>
      </c>
      <c r="B1" s="14" t="inlineStr">
        <is>
          <t>Valor</t>
        </is>
      </c>
      <c r="D1" s="14" t="inlineStr">
        <is>
          <t>Espaço</t>
        </is>
      </c>
      <c r="E1" s="14" t="inlineStr">
        <is>
          <t>Capacidade</t>
        </is>
      </c>
      <c r="G1" s="14" t="inlineStr">
        <is>
          <t>Tipo de culto</t>
        </is>
      </c>
      <c r="H1" s="14" t="inlineStr">
        <is>
          <t>Período</t>
        </is>
      </c>
      <c r="I1" s="14" t="inlineStr">
        <is>
          <t>Conferência</t>
        </is>
      </c>
    </row>
    <row r="2">
      <c r="A2" s="2" t="inlineStr">
        <is>
          <t>Data inicial do resumo</t>
        </is>
      </c>
      <c r="B2" s="16" t="n">
        <v>46235</v>
      </c>
      <c r="D2" s="15" t="inlineStr">
        <is>
          <t>Salão principal</t>
        </is>
      </c>
      <c r="E2" s="26" t="n">
        <v>180</v>
      </c>
      <c r="G2" s="15" t="inlineStr">
        <is>
          <t>Culto dominical</t>
        </is>
      </c>
      <c r="H2" s="12" t="inlineStr">
        <is>
          <t>Todos</t>
        </is>
      </c>
      <c r="I2" s="12" t="inlineStr">
        <is>
          <t>Provisório</t>
        </is>
      </c>
    </row>
    <row r="3">
      <c r="A3" s="7" t="inlineStr">
        <is>
          <t>Data final do resumo</t>
        </is>
      </c>
      <c r="B3" s="16" t="n">
        <v>46265</v>
      </c>
      <c r="D3" s="15" t="inlineStr">
        <is>
          <t>Sala multiuso</t>
        </is>
      </c>
      <c r="E3" s="26" t="n">
        <v>80</v>
      </c>
      <c r="G3" s="15" t="inlineStr">
        <is>
          <t>Culto de oração</t>
        </is>
      </c>
      <c r="H3" s="11" t="inlineStr">
        <is>
          <t>Manhã</t>
        </is>
      </c>
      <c r="I3" s="11" t="inlineStr">
        <is>
          <t>Conferido</t>
        </is>
      </c>
    </row>
    <row r="4">
      <c r="A4" s="2" t="inlineStr">
        <is>
          <t>Período do dia</t>
        </is>
      </c>
      <c r="B4" s="15" t="inlineStr">
        <is>
          <t>Todos</t>
        </is>
      </c>
      <c r="D4" s="15" t="inlineStr">
        <is>
          <t>Auditório anexo</t>
        </is>
      </c>
      <c r="E4" s="26" t="n">
        <v>120</v>
      </c>
      <c r="G4" s="15" t="inlineStr">
        <is>
          <t>Culto de ensino</t>
        </is>
      </c>
      <c r="H4" s="12" t="inlineStr">
        <is>
          <t>Tarde</t>
        </is>
      </c>
    </row>
    <row r="5">
      <c r="A5" s="7" t="inlineStr">
        <is>
          <t>Limite de atenção da ocupação</t>
        </is>
      </c>
      <c r="B5" s="27" t="n">
        <v>0.85</v>
      </c>
      <c r="D5" s="15" t="n"/>
      <c r="E5" s="26" t="n"/>
      <c r="G5" s="15" t="inlineStr">
        <is>
          <t>Celebração especial</t>
        </is>
      </c>
      <c r="H5" s="11" t="inlineStr">
        <is>
          <t>Noite</t>
        </is>
      </c>
    </row>
    <row r="6">
      <c r="A6" s="2" t="inlineStr">
        <is>
          <t>Data máxima de lançamento</t>
        </is>
      </c>
      <c r="B6" s="16" t="n">
        <v>46276</v>
      </c>
      <c r="D6" s="15" t="n"/>
      <c r="E6" s="26" t="n"/>
      <c r="G6" s="15" t="n"/>
    </row>
    <row r="7">
      <c r="A7" s="7" t="inlineStr">
        <is>
          <t>Data mínima de lançamento</t>
        </is>
      </c>
      <c r="B7" s="16" t="n">
        <v>43831</v>
      </c>
      <c r="D7" s="15" t="n"/>
      <c r="E7" s="26" t="n"/>
      <c r="G7" s="15" t="n"/>
    </row>
    <row r="8">
      <c r="A8" s="2" t="inlineStr">
        <is>
          <t>Início da tarde</t>
        </is>
      </c>
      <c r="B8" s="17" t="n">
        <v>0.5</v>
      </c>
      <c r="D8" s="15" t="n"/>
      <c r="E8" s="26" t="n"/>
      <c r="G8" s="15" t="n"/>
    </row>
    <row r="9">
      <c r="A9" s="7" t="inlineStr">
        <is>
          <t>Início da noite</t>
        </is>
      </c>
      <c r="B9" s="17" t="n">
        <v>0.75</v>
      </c>
      <c r="D9" s="15" t="n"/>
      <c r="E9" s="26" t="n"/>
      <c r="G9" s="15" t="n"/>
    </row>
    <row r="10">
      <c r="D10" s="15" t="n"/>
      <c r="E10" s="26" t="n"/>
      <c r="G10" s="15" t="n"/>
    </row>
    <row r="11">
      <c r="D11" s="15" t="n"/>
      <c r="E11" s="26" t="n"/>
      <c r="G11" s="15" t="n"/>
    </row>
  </sheetData>
  <autoFilter ref="D1:E11"/>
  <conditionalFormatting sqref="B2:B3">
    <cfRule type="expression" priority="1" dxfId="0">
      <formula>AND(ISNUMBER($B$2),ISNUMBER($B$3),$B$3&lt;$B$2)</formula>
    </cfRule>
  </conditionalFormatting>
  <conditionalFormatting sqref="B8:B9">
    <cfRule type="expression" priority="2" dxfId="0">
      <formula>AND(ISNUMBER($B$8),ISNUMBER($B$9),$B$8&gt;=$B$9)</formula>
    </cfRule>
  </conditionalFormatting>
  <dataValidations count="5">
    <dataValidation sqref="B4" showDropDown="0" showInputMessage="1" showErrorMessage="1" allowBlank="0" errorTitle="Período inválido" error="Informe um valor válido da lista de períodos." type="list" errorStyle="stop">
      <formula1>=$H$2:$H$5</formula1>
    </dataValidation>
    <dataValidation sqref="B5" showDropDown="0" showInputMessage="1" showErrorMessage="1" allowBlank="0" errorTitle="Percentual inválido" error="Informe um percentual válido entre 50,00% e 100,00%." type="decimal" errorStyle="stop" operator="between">
      <formula1>0.5</formula1>
      <formula2>1</formula2>
    </dataValidation>
    <dataValidation sqref="B2:B3" showDropDown="0" showInputMessage="1" showErrorMessage="1" allowBlank="0" errorTitle="Data inválida" error="Informe uma data válida dentro dos limites de lançamento." type="date" errorStyle="stop" operator="between">
      <formula1>$B$7</formula1>
      <formula2>$B$6</formula2>
    </dataValidation>
    <dataValidation sqref="B8:B9" showDropDown="0" showInputMessage="1" showErrorMessage="1" allowBlank="0" errorTitle="Horário inválido" error="Informe horários válidos, mantendo o início da tarde anterior ao início da noite." type="custom" errorStyle="stop">
      <formula1>=OR(B8="",AND(ISNUMBER(B8),B8&gt;=0,B8&lt;1,OR($B$8="",$B$9="",$B$8&lt;$B$9)))</formula1>
    </dataValidation>
    <dataValidation sqref="E2:E11" showDropDown="0" showInputMessage="1" showErrorMessage="1" allowBlank="0" errorTitle="Capacidade inválida" error="Informe um número inteiro entre 1 e 5.000." type="whole" errorStyle="stop" operator="between">
      <formula1>1</formula1>
      <formula2>5000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Administração fictícia da congregação</dc:creator>
  <dc:title xmlns:dc="http://purl.org/dc/elements/1.1/">Controle de presença nos cultos</dc:title>
  <dc:subject xmlns:dc="http://purl.org/dc/elements/1.1/">Contagens agregadas e fictícias de presença</dc:subject>
  <dcterms:created xmlns:dcterms="http://purl.org/dc/terms/" xmlns:xsi="http://www.w3.org/2001/XMLSchema-instance" xsi:type="dcterms:W3CDTF">2026-09-11T07:36:59Z</dcterms:created>
  <dcterms:modified xmlns:dcterms="http://purl.org/dc/terms/" xmlns:xsi="http://www.w3.org/2001/XMLSchema-instance" xsi:type="dcterms:W3CDTF">2026-09-11T07:37:00+00:00Z</dcterms:modified>
</cp:coreProperties>
</file>