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ontas" sheetId="2" state="visible" r:id="rId2"/>
    <sheet xmlns:r="http://schemas.openxmlformats.org/officeDocument/2006/relationships" name="Recebimentos" sheetId="3" state="visible" r:id="rId3"/>
    <sheet xmlns:r="http://schemas.openxmlformats.org/officeDocument/2006/relationships" name="Premissas" sheetId="4" state="visible" r:id="rId4"/>
  </sheets>
  <definedNames>
    <definedName name="_xlnm._FilterDatabase" localSheetId="1" hidden="1">'Contas'!$A$4:$R$124</definedName>
    <definedName name="_xlnm._FilterDatabase" localSheetId="2" hidden="1">'Recebimentos'!$A$4:$H$204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R$ 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63936"/>
      <sz val="10"/>
    </font>
    <font>
      <name val="Calibri"/>
      <b val="1"/>
      <color rgb="00263936"/>
      <sz val="10"/>
    </font>
    <font>
      <name val="Calibri"/>
      <b val="1"/>
      <color rgb="00FFFFFF"/>
      <sz val="10"/>
    </font>
    <font>
      <name val="Calibri"/>
      <b val="1"/>
      <color rgb="002F7A68"/>
      <sz val="10"/>
    </font>
    <font>
      <name val="Calibri"/>
      <i val="1"/>
      <color rgb="00506662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C8873A"/>
      </patternFill>
    </fill>
    <fill>
      <patternFill patternType="solid">
        <fgColor rgb="00FFF1C9"/>
      </patternFill>
    </fill>
  </fills>
  <borders count="7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/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0" borderId="0" pivotButton="0" quotePrefix="0" xfId="0"/>
    <xf numFmtId="164" fontId="3" fillId="0" borderId="0" pivotButton="0" quotePrefix="0" xfId="0"/>
    <xf numFmtId="0" fontId="6" fillId="0" borderId="0" pivotButton="0" quotePrefix="0" xfId="0"/>
    <xf numFmtId="0" fontId="3" fillId="3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1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0" fillId="0" borderId="6" pivotButton="0" quotePrefix="0" xfId="0"/>
    <xf numFmtId="164" fontId="3" fillId="0" borderId="0" pivotButton="0" quotePrefix="0" xfId="0"/>
    <xf numFmtId="165" fontId="3" fillId="3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5">
    <dxf>
      <font>
        <name val="Calibri"/>
        <b val="1"/>
        <color rgb="00B84A3A"/>
        <sz val="10"/>
      </font>
      <fill>
        <patternFill patternType="solid">
          <fgColor rgb="00F4CCCC"/>
        </patternFill>
      </fill>
    </dxf>
    <dxf>
      <font>
        <name val="Calibri"/>
        <b val="1"/>
        <color rgb="00B84A3A"/>
        <sz val="10"/>
      </font>
      <fill>
        <patternFill patternType="solid">
          <fgColor rgb="00FCE8E6"/>
        </patternFill>
      </fill>
    </dxf>
    <dxf>
      <font>
        <name val="Calibri"/>
        <b val="1"/>
        <color rgb="00263936"/>
        <sz val="10"/>
      </font>
      <fill>
        <patternFill patternType="solid">
          <fgColor rgb="00FFF2CC"/>
        </patternFill>
      </fill>
    </dxf>
    <dxf>
      <font>
        <name val="Calibri"/>
        <b val="1"/>
        <color rgb="002F7A68"/>
        <sz val="10"/>
      </font>
      <fill>
        <patternFill patternType="solid">
          <fgColor rgb="00DDEFE8"/>
        </patternFill>
      </fill>
    </dxf>
    <dxf>
      <font>
        <name val="Calibri"/>
        <b val="1"/>
        <color rgb="00263936"/>
        <sz val="10"/>
      </font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em aberto por faixa de vencimento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'Resumo'!B12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'Resumo'!$A$13:$A$18</f>
            </numRef>
          </cat>
          <val>
            <numRef>
              <f>'Resumo'!$B$13:$B$18</f>
            </numRef>
          </val>
        </ser>
        <gapWidth val="7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Faixa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Saldo (R$)</a:t>
                </a:r>
              </a:p>
            </rich>
          </tx>
        </title>
        <numFmt formatCode="R$ #,##0.0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76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9" customWidth="1" min="1" max="1"/>
    <col width="19" customWidth="1" min="2" max="2"/>
    <col width="5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28" customHeight="1">
      <c r="A1" s="1" t="inlineStr">
        <is>
          <t>Resumo operacional — contas a receber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3" t="n"/>
    </row>
    <row r="2">
      <c r="A2" s="2" t="inlineStr">
        <is>
          <t>Data de análise</t>
        </is>
      </c>
      <c r="B2" s="34">
        <f>Premissas!$B$2</f>
        <v/>
      </c>
      <c r="C2" s="4" t="inlineStr">
        <is>
          <t>Somente cobranças não contributivas.</t>
        </is>
      </c>
    </row>
    <row r="3">
      <c r="A3" s="5" t="inlineStr">
        <is>
          <t>Valor original lançado</t>
        </is>
      </c>
      <c r="B3" s="35">
        <f>SUM(Contas!$J$5:$J$124)</f>
        <v/>
      </c>
    </row>
    <row r="4">
      <c r="A4" s="7" t="inlineStr">
        <is>
          <t>Recebido validado</t>
        </is>
      </c>
      <c r="B4" s="36">
        <f>SUM(Contas!$L$5:$L$124)</f>
        <v/>
      </c>
    </row>
    <row r="5">
      <c r="A5" s="5" t="inlineStr">
        <is>
          <t>Saldo em aberto</t>
        </is>
      </c>
      <c r="B5" s="35">
        <f>SUM(Contas!$M$5:$M$124)</f>
        <v/>
      </c>
    </row>
    <row r="6">
      <c r="A6" s="7" t="inlineStr">
        <is>
          <t>Saldo vencido</t>
        </is>
      </c>
      <c r="B6" s="36">
        <f>SUMIFS(Contas!$M$5:$M$124,Contas!$I$5:$I$124,"&lt;"&amp;Premissas!$B$2,Contas!$M$5:$M$124,"&gt;0")</f>
        <v/>
      </c>
    </row>
    <row r="7">
      <c r="A7" s="5" t="inlineStr">
        <is>
          <t>Vencendo nos próximos dias</t>
        </is>
      </c>
      <c r="B7" s="35">
        <f>SUMIFS(Contas!$M$5:$M$124,Contas!$I$5:$I$124,"&gt;="&amp;Premissas!$B$2,Contas!$I$5:$I$124,"&lt;="&amp;Premissas!$B$2+Premissas!$B$4,Contas!$M$5:$M$124,"&gt;0")</f>
        <v/>
      </c>
    </row>
    <row r="8">
      <c r="A8" s="7" t="inlineStr">
        <is>
          <t>Quantidade de cobranças vencidas</t>
        </is>
      </c>
      <c r="B8" s="9">
        <f>COUNTIFS(Contas!$M$5:$M$124,"&gt;0",Contas!$I$5:$I$124,"&lt;"&amp;Premissas!$B$2)</f>
        <v/>
      </c>
    </row>
    <row r="9">
      <c r="A9" s="5" t="inlineStr">
        <is>
          <t>Cobranças com alerta</t>
        </is>
      </c>
      <c r="B9" s="10">
        <f>COUNTIFS(Contas!$A$5:$A$124,"&lt;&gt;",Contas!$Q$5:$Q$124,"&lt;&gt;OK")</f>
        <v/>
      </c>
    </row>
    <row r="10">
      <c r="A10" s="7" t="inlineStr">
        <is>
          <t>Recebimentos com alerta</t>
        </is>
      </c>
      <c r="B10" s="9">
        <f>COUNTIFS(Recebimentos!$A$5:$A$204,"&lt;&gt;",Recebimentos!$H$5:$H$204,"&lt;&gt;OK")</f>
        <v/>
      </c>
    </row>
    <row r="11"/>
    <row r="12" ht="25" customHeight="1">
      <c r="A12" s="11" t="inlineStr">
        <is>
          <t>Faixa de vencimento</t>
        </is>
      </c>
      <c r="B12" s="11" t="inlineStr">
        <is>
          <t>Saldo em aberto</t>
        </is>
      </c>
    </row>
    <row r="13">
      <c r="A13" s="12" t="inlineStr">
        <is>
          <t>A vencer</t>
        </is>
      </c>
      <c r="B13" s="37">
        <f>SUMIF(Contas!$P$5:$P$124,$A13,Contas!$M$5:$M$124)</f>
        <v/>
      </c>
    </row>
    <row r="14">
      <c r="A14" s="14">
        <f>"1 a "&amp;Premissas!$B$4&amp;" dias"</f>
        <v/>
      </c>
      <c r="B14" s="38">
        <f>SUMIF(Contas!$P$5:$P$124,$A14,Contas!$M$5:$M$124)</f>
        <v/>
      </c>
    </row>
    <row r="15">
      <c r="A15" s="12">
        <f>(Premissas!$B$4+1)&amp;" a "&amp;Premissas!$B$5&amp;" dias"</f>
        <v/>
      </c>
      <c r="B15" s="37">
        <f>SUMIF(Contas!$P$5:$P$124,$A15,Contas!$M$5:$M$124)</f>
        <v/>
      </c>
    </row>
    <row r="16">
      <c r="A16" s="14">
        <f>(Premissas!$B$5+1)&amp;" a "&amp;Premissas!$B$6&amp;" dias"</f>
        <v/>
      </c>
      <c r="B16" s="38">
        <f>SUMIF(Contas!$P$5:$P$124,$A16,Contas!$M$5:$M$124)</f>
        <v/>
      </c>
    </row>
    <row r="17">
      <c r="A17" s="12">
        <f>"Acima de "&amp;Premissas!$B$6&amp;" dias"</f>
        <v/>
      </c>
      <c r="B17" s="37">
        <f>SUMIF(Contas!$P$5:$P$124,$A17,Contas!$M$5:$M$124)</f>
        <v/>
      </c>
    </row>
    <row r="18">
      <c r="A18" s="14" t="inlineStr">
        <is>
          <t>Sem classificação</t>
        </is>
      </c>
      <c r="B18" s="38">
        <f>SUMIF(Contas!$P$5:$P$124,$A18,Contas!$M$5:$M$124)</f>
        <v/>
      </c>
    </row>
  </sheetData>
  <mergeCells count="1">
    <mergeCell ref="A1:J1"/>
  </mergeCells>
  <conditionalFormatting sqref="B9:B10">
    <cfRule type="expression" priority="1" dxfId="0" stopIfTrue="1">
      <formula>B9&gt;0</formula>
    </cfRule>
  </conditionalFormatting>
  <pageMargins left="0.75" right="0.75" top="1" bottom="1" header="0.5" footer="0.5"/>
  <pageSetup orientation="landscape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27" customWidth="1" min="3" max="3"/>
    <col width="32" customWidth="1" min="4" max="4"/>
    <col width="14" customWidth="1" min="5" max="5"/>
    <col width="11" customWidth="1" min="6" max="6"/>
    <col width="15" customWidth="1" min="7" max="7"/>
    <col width="15" customWidth="1" min="8" max="8"/>
    <col width="16" customWidth="1" min="9" max="9"/>
    <col width="16" customWidth="1" min="10" max="10"/>
    <col width="18" customWidth="1" min="11" max="11"/>
    <col width="18" customWidth="1" min="12" max="12"/>
    <col width="16" customWidth="1" min="13" max="13"/>
    <col width="22" customWidth="1" min="14" max="14"/>
    <col width="15" customWidth="1" min="15" max="15"/>
    <col width="23" customWidth="1" min="16" max="16"/>
    <col width="30" customWidth="1" min="17" max="17"/>
    <col width="30" customWidth="1" min="18" max="18"/>
  </cols>
  <sheetData>
    <row r="1" ht="28" customHeight="1">
      <c r="A1" s="1" t="inlineStr">
        <is>
          <t>Contas a receber — cobranças não contributivas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2" t="n"/>
      <c r="O1" s="32" t="n"/>
      <c r="P1" s="32" t="n"/>
      <c r="Q1" s="32" t="n"/>
      <c r="R1" s="33" t="n"/>
    </row>
    <row r="2">
      <c r="A2" s="16" t="inlineStr">
        <is>
          <t>Cadastre somente cobranças administrativas; não inclua dízimos, ofertas ou doações.</t>
        </is>
      </c>
    </row>
    <row r="3"/>
    <row r="4" ht="34" customHeight="1">
      <c r="A4" s="11" t="inlineStr">
        <is>
          <t>ID da cobrança</t>
        </is>
      </c>
      <c r="B4" s="11" t="inlineStr">
        <is>
          <t>Contraparte</t>
        </is>
      </c>
      <c r="C4" s="11" t="inlineStr">
        <is>
          <t>Categoria</t>
        </is>
      </c>
      <c r="D4" s="11" t="inlineStr">
        <is>
          <t>Descrição</t>
        </is>
      </c>
      <c r="E4" s="11" t="inlineStr">
        <is>
          <t>Competência</t>
        </is>
      </c>
      <c r="F4" s="11" t="inlineStr">
        <is>
          <t>Parcela nº</t>
        </is>
      </c>
      <c r="G4" s="11" t="inlineStr">
        <is>
          <t>Total de parcelas</t>
        </is>
      </c>
      <c r="H4" s="11" t="inlineStr">
        <is>
          <t>Data de emissão</t>
        </is>
      </c>
      <c r="I4" s="11" t="inlineStr">
        <is>
          <t>Data de vencimento</t>
        </is>
      </c>
      <c r="J4" s="11" t="inlineStr">
        <is>
          <t>Valor original</t>
        </is>
      </c>
      <c r="K4" s="11" t="inlineStr">
        <is>
          <t>Recebido informado</t>
        </is>
      </c>
      <c r="L4" s="11" t="inlineStr">
        <is>
          <t>Recebido validado</t>
        </is>
      </c>
      <c r="M4" s="11" t="inlineStr">
        <is>
          <t>Saldo</t>
        </is>
      </c>
      <c r="N4" s="11" t="inlineStr">
        <is>
          <t>Situação</t>
        </is>
      </c>
      <c r="O4" s="11" t="inlineStr">
        <is>
          <t>Dias em atraso</t>
        </is>
      </c>
      <c r="P4" s="11" t="inlineStr">
        <is>
          <t>Faixa de vencimento</t>
        </is>
      </c>
      <c r="Q4" s="11" t="inlineStr">
        <is>
          <t>Alerta</t>
        </is>
      </c>
      <c r="R4" s="11" t="inlineStr">
        <is>
          <t>Observações</t>
        </is>
      </c>
    </row>
    <row r="5" ht="20" customHeight="1">
      <c r="A5" s="17" t="inlineStr">
        <is>
          <t>CB-0001</t>
        </is>
      </c>
      <c r="B5" s="17" t="inlineStr">
        <is>
          <t>Contraparte fictícia Alfa</t>
        </is>
      </c>
      <c r="C5" s="17" t="inlineStr">
        <is>
          <t>Uso de espaço</t>
        </is>
      </c>
      <c r="D5" s="17" t="inlineStr">
        <is>
          <t>Reserva administrativa fictícia</t>
        </is>
      </c>
      <c r="E5" s="39" t="n">
        <v>46235</v>
      </c>
      <c r="F5" s="19" t="n">
        <v>1</v>
      </c>
      <c r="G5" s="19" t="n">
        <v>1</v>
      </c>
      <c r="H5" s="39" t="n">
        <v>46235</v>
      </c>
      <c r="I5" s="39" t="n">
        <v>46249</v>
      </c>
      <c r="J5" s="40" t="n">
        <v>500</v>
      </c>
      <c r="K5" s="37">
        <f>IF($A5="","",SUMIF(Recebimentos!$B$5:$B$204,$A5,Recebimentos!$D$5:$D$204))</f>
        <v/>
      </c>
      <c r="L5" s="37">
        <f>IF($A5="","",SUMIFS(Recebimentos!$D$5:$D$204,Recebimentos!$B$5:$B$204,$A5,Recebimentos!$H$5:$H$204,"OK"))</f>
        <v/>
      </c>
      <c r="M5" s="37">
        <f>IF(OR($A5="",$J5=""),"",MAX(0,$J5-$L5))</f>
        <v/>
      </c>
      <c r="N5" s="21">
        <f>IF($A5="","",IF(OR($I5="",$J5="",$J5&lt;=0),"Revisar",IF($M5=0,"Quitada",IF($L5&gt;0,IF($I5&lt;Premissas!$B$2,"Parcial vencida",IF($I5=Premissas!$B$2,"Parcial — vence hoje","Parcial")),IF($I5&lt;Premissas!$B$2,"Vencida",IF($I5=Premissas!$B$2,"Vence hoje","Em aberto"))))))</f>
        <v/>
      </c>
      <c r="O5" s="22">
        <f>IF(OR($A5="",$I5="",$M5&lt;=0),"",MAX(0,Premissas!$B$2-$I5))</f>
        <v/>
      </c>
      <c r="P5" s="21">
        <f>IF($A5="","",IF(OR($I5="",$J5="",$J5&lt;=0),"Sem classificação",IF($M5&lt;=0,"Quitada",IF($I5&gt;=Premissas!$B$2,"A vencer",IF(Premissas!$B$2-$I5&lt;=Premissas!$B$4,"1 a "&amp;Premissas!$B$4&amp;" dias",IF(Premissas!$B$2-$I5&lt;=Premissas!$B$5,(Premissas!$B$4+1)&amp;" a "&amp;Premissas!$B$5&amp;" dias",IF(Premissas!$B$2-$I5&lt;=Premissas!$B$6,(Premissas!$B$5+1)&amp;" a "&amp;Premissas!$B$6&amp;" dias","Acima de "&amp;Premissas!$B$6&amp;" dias")))))))</f>
        <v/>
      </c>
      <c r="Q5" s="21">
        <f>IF($A5="","",IF(COUNTIF($A$5:$A$124,$A5)&gt;1,"ID duplicado",IF(OR($B5="",$C5="",$D5="",$E5="",$F5="",$G5="",$H5="",$I5="",$J5="",$J5&lt;=0,$F5&lt;1,$G5&lt;1,$F5&gt;$G5,$H5&gt;$I5),"Cadastro incompleto/inválido",IF($K5&gt;$J5,"Recebimento acima do valor",IF(ABS($K5-$L5)&gt;0.005,"Há recebimento com alerta","OK")))))</f>
        <v/>
      </c>
      <c r="R5" s="17" t="n"/>
    </row>
    <row r="6" ht="20" customHeight="1">
      <c r="A6" s="17" t="inlineStr">
        <is>
          <t>CB-0002</t>
        </is>
      </c>
      <c r="B6" s="17" t="inlineStr">
        <is>
          <t>Participante fictício Beta</t>
        </is>
      </c>
      <c r="C6" s="17" t="inlineStr">
        <is>
          <t>Material didático</t>
        </is>
      </c>
      <c r="D6" s="17" t="inlineStr">
        <is>
          <t>Kit de estudo fictício</t>
        </is>
      </c>
      <c r="E6" s="39" t="n">
        <v>46266</v>
      </c>
      <c r="F6" s="19" t="n">
        <v>1</v>
      </c>
      <c r="G6" s="19" t="n">
        <v>2</v>
      </c>
      <c r="H6" s="39" t="n">
        <v>46266</v>
      </c>
      <c r="I6" s="39" t="n">
        <v>46270</v>
      </c>
      <c r="J6" s="40" t="n">
        <v>180</v>
      </c>
      <c r="K6" s="38">
        <f>IF($A6="","",SUMIF(Recebimentos!$B$5:$B$204,$A6,Recebimentos!$D$5:$D$204))</f>
        <v/>
      </c>
      <c r="L6" s="38">
        <f>IF($A6="","",SUMIFS(Recebimentos!$D$5:$D$204,Recebimentos!$B$5:$B$204,$A6,Recebimentos!$H$5:$H$204,"OK"))</f>
        <v/>
      </c>
      <c r="M6" s="38">
        <f>IF(OR($A6="",$J6=""),"",MAX(0,$J6-$L6))</f>
        <v/>
      </c>
      <c r="N6" s="23">
        <f>IF($A6="","",IF(OR($I6="",$J6="",$J6&lt;=0),"Revisar",IF($M6=0,"Quitada",IF($L6&gt;0,IF($I6&lt;Premissas!$B$2,"Parcial vencida",IF($I6=Premissas!$B$2,"Parcial — vence hoje","Parcial")),IF($I6&lt;Premissas!$B$2,"Vencida",IF($I6=Premissas!$B$2,"Vence hoje","Em aberto"))))))</f>
        <v/>
      </c>
      <c r="O6" s="24">
        <f>IF(OR($A6="",$I6="",$M6&lt;=0),"",MAX(0,Premissas!$B$2-$I6))</f>
        <v/>
      </c>
      <c r="P6" s="23">
        <f>IF($A6="","",IF(OR($I6="",$J6="",$J6&lt;=0),"Sem classificação",IF($M6&lt;=0,"Quitada",IF($I6&gt;=Premissas!$B$2,"A vencer",IF(Premissas!$B$2-$I6&lt;=Premissas!$B$4,"1 a "&amp;Premissas!$B$4&amp;" dias",IF(Premissas!$B$2-$I6&lt;=Premissas!$B$5,(Premissas!$B$4+1)&amp;" a "&amp;Premissas!$B$5&amp;" dias",IF(Premissas!$B$2-$I6&lt;=Premissas!$B$6,(Premissas!$B$5+1)&amp;" a "&amp;Premissas!$B$6&amp;" dias","Acima de "&amp;Premissas!$B$6&amp;" dias")))))))</f>
        <v/>
      </c>
      <c r="Q6" s="23">
        <f>IF($A6="","",IF(COUNTIF($A$5:$A$124,$A6)&gt;1,"ID duplicado",IF(OR($B6="",$C6="",$D6="",$E6="",$F6="",$G6="",$H6="",$I6="",$J6="",$J6&lt;=0,$F6&lt;1,$G6&lt;1,$F6&gt;$G6,$H6&gt;$I6),"Cadastro incompleto/inválido",IF($K6&gt;$J6,"Recebimento acima do valor",IF(ABS($K6-$L6)&gt;0.005,"Há recebimento com alerta","OK")))))</f>
        <v/>
      </c>
      <c r="R6" s="17" t="n"/>
    </row>
    <row r="7" ht="20" customHeight="1">
      <c r="A7" s="17" t="inlineStr">
        <is>
          <t>CB-0003</t>
        </is>
      </c>
      <c r="B7" s="17" t="inlineStr">
        <is>
          <t>Grupo fictício Gama</t>
        </is>
      </c>
      <c r="C7" s="17" t="inlineStr">
        <is>
          <t>Inscrição em atividade</t>
        </is>
      </c>
      <c r="D7" s="17" t="inlineStr">
        <is>
          <t>Inscrição administrativa fictícia</t>
        </is>
      </c>
      <c r="E7" s="39" t="n">
        <v>46266</v>
      </c>
      <c r="F7" s="19" t="n">
        <v>1</v>
      </c>
      <c r="G7" s="19" t="n">
        <v>1</v>
      </c>
      <c r="H7" s="39" t="n">
        <v>46267</v>
      </c>
      <c r="I7" s="39" t="n">
        <v>46275</v>
      </c>
      <c r="J7" s="40" t="n">
        <v>240</v>
      </c>
      <c r="K7" s="37">
        <f>IF($A7="","",SUMIF(Recebimentos!$B$5:$B$204,$A7,Recebimentos!$D$5:$D$204))</f>
        <v/>
      </c>
      <c r="L7" s="37">
        <f>IF($A7="","",SUMIFS(Recebimentos!$D$5:$D$204,Recebimentos!$B$5:$B$204,$A7,Recebimentos!$H$5:$H$204,"OK"))</f>
        <v/>
      </c>
      <c r="M7" s="37">
        <f>IF(OR($A7="",$J7=""),"",MAX(0,$J7-$L7))</f>
        <v/>
      </c>
      <c r="N7" s="21">
        <f>IF($A7="","",IF(OR($I7="",$J7="",$J7&lt;=0),"Revisar",IF($M7=0,"Quitada",IF($L7&gt;0,IF($I7&lt;Premissas!$B$2,"Parcial vencida",IF($I7=Premissas!$B$2,"Parcial — vence hoje","Parcial")),IF($I7&lt;Premissas!$B$2,"Vencida",IF($I7=Premissas!$B$2,"Vence hoje","Em aberto"))))))</f>
        <v/>
      </c>
      <c r="O7" s="22">
        <f>IF(OR($A7="",$I7="",$M7&lt;=0),"",MAX(0,Premissas!$B$2-$I7))</f>
        <v/>
      </c>
      <c r="P7" s="21">
        <f>IF($A7="","",IF(OR($I7="",$J7="",$J7&lt;=0),"Sem classificação",IF($M7&lt;=0,"Quitada",IF($I7&gt;=Premissas!$B$2,"A vencer",IF(Premissas!$B$2-$I7&lt;=Premissas!$B$4,"1 a "&amp;Premissas!$B$4&amp;" dias",IF(Premissas!$B$2-$I7&lt;=Premissas!$B$5,(Premissas!$B$4+1)&amp;" a "&amp;Premissas!$B$5&amp;" dias",IF(Premissas!$B$2-$I7&lt;=Premissas!$B$6,(Premissas!$B$5+1)&amp;" a "&amp;Premissas!$B$6&amp;" dias","Acima de "&amp;Premissas!$B$6&amp;" dias")))))))</f>
        <v/>
      </c>
      <c r="Q7" s="21">
        <f>IF($A7="","",IF(COUNTIF($A$5:$A$124,$A7)&gt;1,"ID duplicado",IF(OR($B7="",$C7="",$D7="",$E7="",$F7="",$G7="",$H7="",$I7="",$J7="",$J7&lt;=0,$F7&lt;1,$G7&lt;1,$F7&gt;$G7,$H7&gt;$I7),"Cadastro incompleto/inválido",IF($K7&gt;$J7,"Recebimento acima do valor",IF(ABS($K7-$L7)&gt;0.005,"Há recebimento com alerta","OK")))))</f>
        <v/>
      </c>
      <c r="R7" s="17" t="n"/>
    </row>
    <row r="8" ht="20" customHeight="1">
      <c r="A8" s="17" t="inlineStr">
        <is>
          <t>CB-0004</t>
        </is>
      </c>
      <c r="B8" s="17" t="inlineStr">
        <is>
          <t>Solicitante fictício Delta</t>
        </is>
      </c>
      <c r="C8" s="17" t="inlineStr">
        <is>
          <t>Reembolso administrativo</t>
        </is>
      </c>
      <c r="D8" s="17" t="inlineStr">
        <is>
          <t>Reposição de material fictícia</t>
        </is>
      </c>
      <c r="E8" s="39" t="n">
        <v>46266</v>
      </c>
      <c r="F8" s="19" t="n">
        <v>2</v>
      </c>
      <c r="G8" s="19" t="n">
        <v>3</v>
      </c>
      <c r="H8" s="39" t="n">
        <v>46268</v>
      </c>
      <c r="I8" s="39" t="n">
        <v>46280</v>
      </c>
      <c r="J8" s="40" t="n">
        <v>95</v>
      </c>
      <c r="K8" s="38">
        <f>IF($A8="","",SUMIF(Recebimentos!$B$5:$B$204,$A8,Recebimentos!$D$5:$D$204))</f>
        <v/>
      </c>
      <c r="L8" s="38">
        <f>IF($A8="","",SUMIFS(Recebimentos!$D$5:$D$204,Recebimentos!$B$5:$B$204,$A8,Recebimentos!$H$5:$H$204,"OK"))</f>
        <v/>
      </c>
      <c r="M8" s="38">
        <f>IF(OR($A8="",$J8=""),"",MAX(0,$J8-$L8))</f>
        <v/>
      </c>
      <c r="N8" s="23">
        <f>IF($A8="","",IF(OR($I8="",$J8="",$J8&lt;=0),"Revisar",IF($M8=0,"Quitada",IF($L8&gt;0,IF($I8&lt;Premissas!$B$2,"Parcial vencida",IF($I8=Premissas!$B$2,"Parcial — vence hoje","Parcial")),IF($I8&lt;Premissas!$B$2,"Vencida",IF($I8=Premissas!$B$2,"Vence hoje","Em aberto"))))))</f>
        <v/>
      </c>
      <c r="O8" s="24">
        <f>IF(OR($A8="",$I8="",$M8&lt;=0),"",MAX(0,Premissas!$B$2-$I8))</f>
        <v/>
      </c>
      <c r="P8" s="23">
        <f>IF($A8="","",IF(OR($I8="",$J8="",$J8&lt;=0),"Sem classificação",IF($M8&lt;=0,"Quitada",IF($I8&gt;=Premissas!$B$2,"A vencer",IF(Premissas!$B$2-$I8&lt;=Premissas!$B$4,"1 a "&amp;Premissas!$B$4&amp;" dias",IF(Premissas!$B$2-$I8&lt;=Premissas!$B$5,(Premissas!$B$4+1)&amp;" a "&amp;Premissas!$B$5&amp;" dias",IF(Premissas!$B$2-$I8&lt;=Premissas!$B$6,(Premissas!$B$5+1)&amp;" a "&amp;Premissas!$B$6&amp;" dias","Acima de "&amp;Premissas!$B$6&amp;" dias")))))))</f>
        <v/>
      </c>
      <c r="Q8" s="23">
        <f>IF($A8="","",IF(COUNTIF($A$5:$A$124,$A8)&gt;1,"ID duplicado",IF(OR($B8="",$C8="",$D8="",$E8="",$F8="",$G8="",$H8="",$I8="",$J8="",$J8&lt;=0,$F8&lt;1,$G8&lt;1,$F8&gt;$G8,$H8&gt;$I8),"Cadastro incompleto/inválido",IF($K8&gt;$J8,"Recebimento acima do valor",IF(ABS($K8-$L8)&gt;0.005,"Há recebimento com alerta","OK")))))</f>
        <v/>
      </c>
      <c r="R8" s="17" t="n"/>
    </row>
    <row r="9" ht="20" customHeight="1">
      <c r="A9" s="17" t="inlineStr">
        <is>
          <t>CB-0005</t>
        </is>
      </c>
      <c r="B9" s="17" t="inlineStr">
        <is>
          <t>Leitor fictício Épsilon</t>
        </is>
      </c>
      <c r="C9" s="17" t="inlineStr">
        <is>
          <t>Venda de publicação</t>
        </is>
      </c>
      <c r="D9" s="17" t="inlineStr">
        <is>
          <t>Caderno fictício</t>
        </is>
      </c>
      <c r="E9" s="39" t="n">
        <v>46266</v>
      </c>
      <c r="F9" s="19" t="n">
        <v>1</v>
      </c>
      <c r="G9" s="19" t="n">
        <v>1</v>
      </c>
      <c r="H9" s="39" t="n">
        <v>46254</v>
      </c>
      <c r="I9" s="39" t="n">
        <v>46266</v>
      </c>
      <c r="J9" s="40" t="n">
        <v>120</v>
      </c>
      <c r="K9" s="37">
        <f>IF($A9="","",SUMIF(Recebimentos!$B$5:$B$204,$A9,Recebimentos!$D$5:$D$204))</f>
        <v/>
      </c>
      <c r="L9" s="37">
        <f>IF($A9="","",SUMIFS(Recebimentos!$D$5:$D$204,Recebimentos!$B$5:$B$204,$A9,Recebimentos!$H$5:$H$204,"OK"))</f>
        <v/>
      </c>
      <c r="M9" s="37">
        <f>IF(OR($A9="",$J9=""),"",MAX(0,$J9-$L9))</f>
        <v/>
      </c>
      <c r="N9" s="21">
        <f>IF($A9="","",IF(OR($I9="",$J9="",$J9&lt;=0),"Revisar",IF($M9=0,"Quitada",IF($L9&gt;0,IF($I9&lt;Premissas!$B$2,"Parcial vencida",IF($I9=Premissas!$B$2,"Parcial — vence hoje","Parcial")),IF($I9&lt;Premissas!$B$2,"Vencida",IF($I9=Premissas!$B$2,"Vence hoje","Em aberto"))))))</f>
        <v/>
      </c>
      <c r="O9" s="22">
        <f>IF(OR($A9="",$I9="",$M9&lt;=0),"",MAX(0,Premissas!$B$2-$I9))</f>
        <v/>
      </c>
      <c r="P9" s="21">
        <f>IF($A9="","",IF(OR($I9="",$J9="",$J9&lt;=0),"Sem classificação",IF($M9&lt;=0,"Quitada",IF($I9&gt;=Premissas!$B$2,"A vencer",IF(Premissas!$B$2-$I9&lt;=Premissas!$B$4,"1 a "&amp;Premissas!$B$4&amp;" dias",IF(Premissas!$B$2-$I9&lt;=Premissas!$B$5,(Premissas!$B$4+1)&amp;" a "&amp;Premissas!$B$5&amp;" dias",IF(Premissas!$B$2-$I9&lt;=Premissas!$B$6,(Premissas!$B$5+1)&amp;" a "&amp;Premissas!$B$6&amp;" dias","Acima de "&amp;Premissas!$B$6&amp;" dias")))))))</f>
        <v/>
      </c>
      <c r="Q9" s="21">
        <f>IF($A9="","",IF(COUNTIF($A$5:$A$124,$A9)&gt;1,"ID duplicado",IF(OR($B9="",$C9="",$D9="",$E9="",$F9="",$G9="",$H9="",$I9="",$J9="",$J9&lt;=0,$F9&lt;1,$G9&lt;1,$F9&gt;$G9,$H9&gt;$I9),"Cadastro incompleto/inválido",IF($K9&gt;$J9,"Recebimento acima do valor",IF(ABS($K9-$L9)&gt;0.005,"Há recebimento com alerta","OK")))))</f>
        <v/>
      </c>
      <c r="R9" s="17" t="n"/>
    </row>
    <row r="10" ht="20" customHeight="1">
      <c r="A10" s="17" t="inlineStr">
        <is>
          <t>CB-0006</t>
        </is>
      </c>
      <c r="B10" s="17" t="inlineStr">
        <is>
          <t>Usuário fictício Zeta</t>
        </is>
      </c>
      <c r="C10" s="17" t="inlineStr">
        <is>
          <t>Uso de espaço</t>
        </is>
      </c>
      <c r="D10" s="17" t="inlineStr">
        <is>
          <t>Uso eventual fictício</t>
        </is>
      </c>
      <c r="E10" s="39" t="n">
        <v>46296</v>
      </c>
      <c r="F10" s="19" t="n">
        <v>1</v>
      </c>
      <c r="G10" s="19" t="n">
        <v>1</v>
      </c>
      <c r="H10" s="39" t="n">
        <v>46266</v>
      </c>
      <c r="I10" s="39" t="n">
        <v>46315</v>
      </c>
      <c r="J10" s="40" t="n">
        <v>350</v>
      </c>
      <c r="K10" s="38">
        <f>IF($A10="","",SUMIF(Recebimentos!$B$5:$B$204,$A10,Recebimentos!$D$5:$D$204))</f>
        <v/>
      </c>
      <c r="L10" s="38">
        <f>IF($A10="","",SUMIFS(Recebimentos!$D$5:$D$204,Recebimentos!$B$5:$B$204,$A10,Recebimentos!$H$5:$H$204,"OK"))</f>
        <v/>
      </c>
      <c r="M10" s="38">
        <f>IF(OR($A10="",$J10=""),"",MAX(0,$J10-$L10))</f>
        <v/>
      </c>
      <c r="N10" s="23">
        <f>IF($A10="","",IF(OR($I10="",$J10="",$J10&lt;=0),"Revisar",IF($M10=0,"Quitada",IF($L10&gt;0,IF($I10&lt;Premissas!$B$2,"Parcial vencida",IF($I10=Premissas!$B$2,"Parcial — vence hoje","Parcial")),IF($I10&lt;Premissas!$B$2,"Vencida",IF($I10=Premissas!$B$2,"Vence hoje","Em aberto"))))))</f>
        <v/>
      </c>
      <c r="O10" s="24">
        <f>IF(OR($A10="",$I10="",$M10&lt;=0),"",MAX(0,Premissas!$B$2-$I10))</f>
        <v/>
      </c>
      <c r="P10" s="23">
        <f>IF($A10="","",IF(OR($I10="",$J10="",$J10&lt;=0),"Sem classificação",IF($M10&lt;=0,"Quitada",IF($I10&gt;=Premissas!$B$2,"A vencer",IF(Premissas!$B$2-$I10&lt;=Premissas!$B$4,"1 a "&amp;Premissas!$B$4&amp;" dias",IF(Premissas!$B$2-$I10&lt;=Premissas!$B$5,(Premissas!$B$4+1)&amp;" a "&amp;Premissas!$B$5&amp;" dias",IF(Premissas!$B$2-$I10&lt;=Premissas!$B$6,(Premissas!$B$5+1)&amp;" a "&amp;Premissas!$B$6&amp;" dias","Acima de "&amp;Premissas!$B$6&amp;" dias")))))))</f>
        <v/>
      </c>
      <c r="Q10" s="23">
        <f>IF($A10="","",IF(COUNTIF($A$5:$A$124,$A10)&gt;1,"ID duplicado",IF(OR($B10="",$C10="",$D10="",$E10="",$F10="",$G10="",$H10="",$I10="",$J10="",$J10&lt;=0,$F10&lt;1,$G10&lt;1,$F10&gt;$G10,$H10&gt;$I10),"Cadastro incompleto/inválido",IF($K10&gt;$J10,"Recebimento acima do valor",IF(ABS($K10-$L10)&gt;0.005,"Há recebimento com alerta","OK")))))</f>
        <v/>
      </c>
      <c r="R10" s="17" t="n"/>
    </row>
    <row r="11" ht="20" customHeight="1">
      <c r="A11" s="17" t="inlineStr">
        <is>
          <t>CB-0007</t>
        </is>
      </c>
      <c r="B11" s="17" t="inlineStr">
        <is>
          <t>Participante fictício Eta</t>
        </is>
      </c>
      <c r="C11" s="17" t="inlineStr">
        <is>
          <t>Material didático</t>
        </is>
      </c>
      <c r="D11" s="17" t="inlineStr">
        <is>
          <t>Apostila fictícia</t>
        </is>
      </c>
      <c r="E11" s="39" t="n">
        <v>46174</v>
      </c>
      <c r="F11" s="19" t="n">
        <v>1</v>
      </c>
      <c r="G11" s="19" t="n">
        <v>1</v>
      </c>
      <c r="H11" s="39" t="n">
        <v>46188</v>
      </c>
      <c r="I11" s="39" t="n">
        <v>46204</v>
      </c>
      <c r="J11" s="40" t="n">
        <v>75</v>
      </c>
      <c r="K11" s="37">
        <f>IF($A11="","",SUMIF(Recebimentos!$B$5:$B$204,$A11,Recebimentos!$D$5:$D$204))</f>
        <v/>
      </c>
      <c r="L11" s="37">
        <f>IF($A11="","",SUMIFS(Recebimentos!$D$5:$D$204,Recebimentos!$B$5:$B$204,$A11,Recebimentos!$H$5:$H$204,"OK"))</f>
        <v/>
      </c>
      <c r="M11" s="37">
        <f>IF(OR($A11="",$J11=""),"",MAX(0,$J11-$L11))</f>
        <v/>
      </c>
      <c r="N11" s="21">
        <f>IF($A11="","",IF(OR($I11="",$J11="",$J11&lt;=0),"Revisar",IF($M11=0,"Quitada",IF($L11&gt;0,IF($I11&lt;Premissas!$B$2,"Parcial vencida",IF($I11=Premissas!$B$2,"Parcial — vence hoje","Parcial")),IF($I11&lt;Premissas!$B$2,"Vencida",IF($I11=Premissas!$B$2,"Vence hoje","Em aberto"))))))</f>
        <v/>
      </c>
      <c r="O11" s="22">
        <f>IF(OR($A11="",$I11="",$M11&lt;=0),"",MAX(0,Premissas!$B$2-$I11))</f>
        <v/>
      </c>
      <c r="P11" s="21">
        <f>IF($A11="","",IF(OR($I11="",$J11="",$J11&lt;=0),"Sem classificação",IF($M11&lt;=0,"Quitada",IF($I11&gt;=Premissas!$B$2,"A vencer",IF(Premissas!$B$2-$I11&lt;=Premissas!$B$4,"1 a "&amp;Premissas!$B$4&amp;" dias",IF(Premissas!$B$2-$I11&lt;=Premissas!$B$5,(Premissas!$B$4+1)&amp;" a "&amp;Premissas!$B$5&amp;" dias",IF(Premissas!$B$2-$I11&lt;=Premissas!$B$6,(Premissas!$B$5+1)&amp;" a "&amp;Premissas!$B$6&amp;" dias","Acima de "&amp;Premissas!$B$6&amp;" dias")))))))</f>
        <v/>
      </c>
      <c r="Q11" s="21">
        <f>IF($A11="","",IF(COUNTIF($A$5:$A$124,$A11)&gt;1,"ID duplicado",IF(OR($B11="",$C11="",$D11="",$E11="",$F11="",$G11="",$H11="",$I11="",$J11="",$J11&lt;=0,$F11&lt;1,$G11&lt;1,$F11&gt;$G11,$H11&gt;$I11),"Cadastro incompleto/inválido",IF($K11&gt;$J11,"Recebimento acima do valor",IF(ABS($K11-$L11)&gt;0.005,"Há recebimento com alerta","OK")))))</f>
        <v/>
      </c>
      <c r="R11" s="17" t="n"/>
    </row>
    <row r="12" ht="20" customHeight="1">
      <c r="A12" s="17" t="inlineStr">
        <is>
          <t>CB-0008</t>
        </is>
      </c>
      <c r="B12" s="17" t="inlineStr">
        <is>
          <t>Grupo fictício Teta</t>
        </is>
      </c>
      <c r="C12" s="17" t="inlineStr">
        <is>
          <t>Inscrição em atividade</t>
        </is>
      </c>
      <c r="D12" s="17" t="inlineStr">
        <is>
          <t>Inscrição coletiva fictícia</t>
        </is>
      </c>
      <c r="E12" s="39" t="n">
        <v>46235</v>
      </c>
      <c r="F12" s="19" t="n">
        <v>1</v>
      </c>
      <c r="G12" s="19" t="n">
        <v>2</v>
      </c>
      <c r="H12" s="39" t="n">
        <v>46235</v>
      </c>
      <c r="I12" s="39" t="n">
        <v>46259</v>
      </c>
      <c r="J12" s="40" t="n">
        <v>600</v>
      </c>
      <c r="K12" s="38">
        <f>IF($A12="","",SUMIF(Recebimentos!$B$5:$B$204,$A12,Recebimentos!$D$5:$D$204))</f>
        <v/>
      </c>
      <c r="L12" s="38">
        <f>IF($A12="","",SUMIFS(Recebimentos!$D$5:$D$204,Recebimentos!$B$5:$B$204,$A12,Recebimentos!$H$5:$H$204,"OK"))</f>
        <v/>
      </c>
      <c r="M12" s="38">
        <f>IF(OR($A12="",$J12=""),"",MAX(0,$J12-$L12))</f>
        <v/>
      </c>
      <c r="N12" s="23">
        <f>IF($A12="","",IF(OR($I12="",$J12="",$J12&lt;=0),"Revisar",IF($M12=0,"Quitada",IF($L12&gt;0,IF($I12&lt;Premissas!$B$2,"Parcial vencida",IF($I12=Premissas!$B$2,"Parcial — vence hoje","Parcial")),IF($I12&lt;Premissas!$B$2,"Vencida",IF($I12=Premissas!$B$2,"Vence hoje","Em aberto"))))))</f>
        <v/>
      </c>
      <c r="O12" s="24">
        <f>IF(OR($A12="",$I12="",$M12&lt;=0),"",MAX(0,Premissas!$B$2-$I12))</f>
        <v/>
      </c>
      <c r="P12" s="23">
        <f>IF($A12="","",IF(OR($I12="",$J12="",$J12&lt;=0),"Sem classificação",IF($M12&lt;=0,"Quitada",IF($I12&gt;=Premissas!$B$2,"A vencer",IF(Premissas!$B$2-$I12&lt;=Premissas!$B$4,"1 a "&amp;Premissas!$B$4&amp;" dias",IF(Premissas!$B$2-$I12&lt;=Premissas!$B$5,(Premissas!$B$4+1)&amp;" a "&amp;Premissas!$B$5&amp;" dias",IF(Premissas!$B$2-$I12&lt;=Premissas!$B$6,(Premissas!$B$5+1)&amp;" a "&amp;Premissas!$B$6&amp;" dias","Acima de "&amp;Premissas!$B$6&amp;" dias")))))))</f>
        <v/>
      </c>
      <c r="Q12" s="23">
        <f>IF($A12="","",IF(COUNTIF($A$5:$A$124,$A12)&gt;1,"ID duplicado",IF(OR($B12="",$C12="",$D12="",$E12="",$F12="",$G12="",$H12="",$I12="",$J12="",$J12&lt;=0,$F12&lt;1,$G12&lt;1,$F12&gt;$G12,$H12&gt;$I12),"Cadastro incompleto/inválido",IF($K12&gt;$J12,"Recebimento acima do valor",IF(ABS($K12-$L12)&gt;0.005,"Há recebimento com alerta","OK")))))</f>
        <v/>
      </c>
      <c r="R12" s="17" t="n"/>
    </row>
    <row r="13" ht="20" customHeight="1">
      <c r="A13" s="17" t="n"/>
      <c r="B13" s="17" t="n"/>
      <c r="C13" s="17" t="n"/>
      <c r="D13" s="17" t="n"/>
      <c r="E13" s="39" t="n"/>
      <c r="F13" s="19" t="n"/>
      <c r="G13" s="19" t="n"/>
      <c r="H13" s="39" t="n"/>
      <c r="I13" s="39" t="n"/>
      <c r="J13" s="40" t="n"/>
      <c r="K13" s="37">
        <f>IF($A13="","",SUMIF(Recebimentos!$B$5:$B$204,$A13,Recebimentos!$D$5:$D$204))</f>
        <v/>
      </c>
      <c r="L13" s="37">
        <f>IF($A13="","",SUMIFS(Recebimentos!$D$5:$D$204,Recebimentos!$B$5:$B$204,$A13,Recebimentos!$H$5:$H$204,"OK"))</f>
        <v/>
      </c>
      <c r="M13" s="37">
        <f>IF(OR($A13="",$J13=""),"",MAX(0,$J13-$L13))</f>
        <v/>
      </c>
      <c r="N13" s="21">
        <f>IF($A13="","",IF(OR($I13="",$J13="",$J13&lt;=0),"Revisar",IF($M13=0,"Quitada",IF($L13&gt;0,IF($I13&lt;Premissas!$B$2,"Parcial vencida",IF($I13=Premissas!$B$2,"Parcial — vence hoje","Parcial")),IF($I13&lt;Premissas!$B$2,"Vencida",IF($I13=Premissas!$B$2,"Vence hoje","Em aberto"))))))</f>
        <v/>
      </c>
      <c r="O13" s="22">
        <f>IF(OR($A13="",$I13="",$M13&lt;=0),"",MAX(0,Premissas!$B$2-$I13))</f>
        <v/>
      </c>
      <c r="P13" s="21">
        <f>IF($A13="","",IF(OR($I13="",$J13="",$J13&lt;=0),"Sem classificação",IF($M13&lt;=0,"Quitada",IF($I13&gt;=Premissas!$B$2,"A vencer",IF(Premissas!$B$2-$I13&lt;=Premissas!$B$4,"1 a "&amp;Premissas!$B$4&amp;" dias",IF(Premissas!$B$2-$I13&lt;=Premissas!$B$5,(Premissas!$B$4+1)&amp;" a "&amp;Premissas!$B$5&amp;" dias",IF(Premissas!$B$2-$I13&lt;=Premissas!$B$6,(Premissas!$B$5+1)&amp;" a "&amp;Premissas!$B$6&amp;" dias","Acima de "&amp;Premissas!$B$6&amp;" dias")))))))</f>
        <v/>
      </c>
      <c r="Q13" s="21">
        <f>IF($A13="","",IF(COUNTIF($A$5:$A$124,$A13)&gt;1,"ID duplicado",IF(OR($B13="",$C13="",$D13="",$E13="",$F13="",$G13="",$H13="",$I13="",$J13="",$J13&lt;=0,$F13&lt;1,$G13&lt;1,$F13&gt;$G13,$H13&gt;$I13),"Cadastro incompleto/inválido",IF($K13&gt;$J13,"Recebimento acima do valor",IF(ABS($K13-$L13)&gt;0.005,"Há recebimento com alerta","OK")))))</f>
        <v/>
      </c>
      <c r="R13" s="17" t="n"/>
    </row>
    <row r="14" ht="20" customHeight="1">
      <c r="A14" s="17" t="n"/>
      <c r="B14" s="17" t="n"/>
      <c r="C14" s="17" t="n"/>
      <c r="D14" s="17" t="n"/>
      <c r="E14" s="39" t="n"/>
      <c r="F14" s="19" t="n"/>
      <c r="G14" s="19" t="n"/>
      <c r="H14" s="39" t="n"/>
      <c r="I14" s="39" t="n"/>
      <c r="J14" s="40" t="n"/>
      <c r="K14" s="38">
        <f>IF($A14="","",SUMIF(Recebimentos!$B$5:$B$204,$A14,Recebimentos!$D$5:$D$204))</f>
        <v/>
      </c>
      <c r="L14" s="38">
        <f>IF($A14="","",SUMIFS(Recebimentos!$D$5:$D$204,Recebimentos!$B$5:$B$204,$A14,Recebimentos!$H$5:$H$204,"OK"))</f>
        <v/>
      </c>
      <c r="M14" s="38">
        <f>IF(OR($A14="",$J14=""),"",MAX(0,$J14-$L14))</f>
        <v/>
      </c>
      <c r="N14" s="23">
        <f>IF($A14="","",IF(OR($I14="",$J14="",$J14&lt;=0),"Revisar",IF($M14=0,"Quitada",IF($L14&gt;0,IF($I14&lt;Premissas!$B$2,"Parcial vencida",IF($I14=Premissas!$B$2,"Parcial — vence hoje","Parcial")),IF($I14&lt;Premissas!$B$2,"Vencida",IF($I14=Premissas!$B$2,"Vence hoje","Em aberto"))))))</f>
        <v/>
      </c>
      <c r="O14" s="24">
        <f>IF(OR($A14="",$I14="",$M14&lt;=0),"",MAX(0,Premissas!$B$2-$I14))</f>
        <v/>
      </c>
      <c r="P14" s="23">
        <f>IF($A14="","",IF(OR($I14="",$J14="",$J14&lt;=0),"Sem classificação",IF($M14&lt;=0,"Quitada",IF($I14&gt;=Premissas!$B$2,"A vencer",IF(Premissas!$B$2-$I14&lt;=Premissas!$B$4,"1 a "&amp;Premissas!$B$4&amp;" dias",IF(Premissas!$B$2-$I14&lt;=Premissas!$B$5,(Premissas!$B$4+1)&amp;" a "&amp;Premissas!$B$5&amp;" dias",IF(Premissas!$B$2-$I14&lt;=Premissas!$B$6,(Premissas!$B$5+1)&amp;" a "&amp;Premissas!$B$6&amp;" dias","Acima de "&amp;Premissas!$B$6&amp;" dias")))))))</f>
        <v/>
      </c>
      <c r="Q14" s="23">
        <f>IF($A14="","",IF(COUNTIF($A$5:$A$124,$A14)&gt;1,"ID duplicado",IF(OR($B14="",$C14="",$D14="",$E14="",$F14="",$G14="",$H14="",$I14="",$J14="",$J14&lt;=0,$F14&lt;1,$G14&lt;1,$F14&gt;$G14,$H14&gt;$I14),"Cadastro incompleto/inválido",IF($K14&gt;$J14,"Recebimento acima do valor",IF(ABS($K14-$L14)&gt;0.005,"Há recebimento com alerta","OK")))))</f>
        <v/>
      </c>
      <c r="R14" s="17" t="n"/>
    </row>
    <row r="15" ht="20" customHeight="1">
      <c r="A15" s="17" t="n"/>
      <c r="B15" s="17" t="n"/>
      <c r="C15" s="17" t="n"/>
      <c r="D15" s="17" t="n"/>
      <c r="E15" s="39" t="n"/>
      <c r="F15" s="19" t="n"/>
      <c r="G15" s="19" t="n"/>
      <c r="H15" s="39" t="n"/>
      <c r="I15" s="39" t="n"/>
      <c r="J15" s="40" t="n"/>
      <c r="K15" s="37">
        <f>IF($A15="","",SUMIF(Recebimentos!$B$5:$B$204,$A15,Recebimentos!$D$5:$D$204))</f>
        <v/>
      </c>
      <c r="L15" s="37">
        <f>IF($A15="","",SUMIFS(Recebimentos!$D$5:$D$204,Recebimentos!$B$5:$B$204,$A15,Recebimentos!$H$5:$H$204,"OK"))</f>
        <v/>
      </c>
      <c r="M15" s="37">
        <f>IF(OR($A15="",$J15=""),"",MAX(0,$J15-$L15))</f>
        <v/>
      </c>
      <c r="N15" s="21">
        <f>IF($A15="","",IF(OR($I15="",$J15="",$J15&lt;=0),"Revisar",IF($M15=0,"Quitada",IF($L15&gt;0,IF($I15&lt;Premissas!$B$2,"Parcial vencida",IF($I15=Premissas!$B$2,"Parcial — vence hoje","Parcial")),IF($I15&lt;Premissas!$B$2,"Vencida",IF($I15=Premissas!$B$2,"Vence hoje","Em aberto"))))))</f>
        <v/>
      </c>
      <c r="O15" s="22">
        <f>IF(OR($A15="",$I15="",$M15&lt;=0),"",MAX(0,Premissas!$B$2-$I15))</f>
        <v/>
      </c>
      <c r="P15" s="21">
        <f>IF($A15="","",IF(OR($I15="",$J15="",$J15&lt;=0),"Sem classificação",IF($M15&lt;=0,"Quitada",IF($I15&gt;=Premissas!$B$2,"A vencer",IF(Premissas!$B$2-$I15&lt;=Premissas!$B$4,"1 a "&amp;Premissas!$B$4&amp;" dias",IF(Premissas!$B$2-$I15&lt;=Premissas!$B$5,(Premissas!$B$4+1)&amp;" a "&amp;Premissas!$B$5&amp;" dias",IF(Premissas!$B$2-$I15&lt;=Premissas!$B$6,(Premissas!$B$5+1)&amp;" a "&amp;Premissas!$B$6&amp;" dias","Acima de "&amp;Premissas!$B$6&amp;" dias")))))))</f>
        <v/>
      </c>
      <c r="Q15" s="21">
        <f>IF($A15="","",IF(COUNTIF($A$5:$A$124,$A15)&gt;1,"ID duplicado",IF(OR($B15="",$C15="",$D15="",$E15="",$F15="",$G15="",$H15="",$I15="",$J15="",$J15&lt;=0,$F15&lt;1,$G15&lt;1,$F15&gt;$G15,$H15&gt;$I15),"Cadastro incompleto/inválido",IF($K15&gt;$J15,"Recebimento acima do valor",IF(ABS($K15-$L15)&gt;0.005,"Há recebimento com alerta","OK")))))</f>
        <v/>
      </c>
      <c r="R15" s="17" t="n"/>
    </row>
    <row r="16" ht="20" customHeight="1">
      <c r="A16" s="17" t="n"/>
      <c r="B16" s="17" t="n"/>
      <c r="C16" s="17" t="n"/>
      <c r="D16" s="17" t="n"/>
      <c r="E16" s="39" t="n"/>
      <c r="F16" s="19" t="n"/>
      <c r="G16" s="19" t="n"/>
      <c r="H16" s="39" t="n"/>
      <c r="I16" s="39" t="n"/>
      <c r="J16" s="40" t="n"/>
      <c r="K16" s="38">
        <f>IF($A16="","",SUMIF(Recebimentos!$B$5:$B$204,$A16,Recebimentos!$D$5:$D$204))</f>
        <v/>
      </c>
      <c r="L16" s="38">
        <f>IF($A16="","",SUMIFS(Recebimentos!$D$5:$D$204,Recebimentos!$B$5:$B$204,$A16,Recebimentos!$H$5:$H$204,"OK"))</f>
        <v/>
      </c>
      <c r="M16" s="38">
        <f>IF(OR($A16="",$J16=""),"",MAX(0,$J16-$L16))</f>
        <v/>
      </c>
      <c r="N16" s="23">
        <f>IF($A16="","",IF(OR($I16="",$J16="",$J16&lt;=0),"Revisar",IF($M16=0,"Quitada",IF($L16&gt;0,IF($I16&lt;Premissas!$B$2,"Parcial vencida",IF($I16=Premissas!$B$2,"Parcial — vence hoje","Parcial")),IF($I16&lt;Premissas!$B$2,"Vencida",IF($I16=Premissas!$B$2,"Vence hoje","Em aberto"))))))</f>
        <v/>
      </c>
      <c r="O16" s="24">
        <f>IF(OR($A16="",$I16="",$M16&lt;=0),"",MAX(0,Premissas!$B$2-$I16))</f>
        <v/>
      </c>
      <c r="P16" s="23">
        <f>IF($A16="","",IF(OR($I16="",$J16="",$J16&lt;=0),"Sem classificação",IF($M16&lt;=0,"Quitada",IF($I16&gt;=Premissas!$B$2,"A vencer",IF(Premissas!$B$2-$I16&lt;=Premissas!$B$4,"1 a "&amp;Premissas!$B$4&amp;" dias",IF(Premissas!$B$2-$I16&lt;=Premissas!$B$5,(Premissas!$B$4+1)&amp;" a "&amp;Premissas!$B$5&amp;" dias",IF(Premissas!$B$2-$I16&lt;=Premissas!$B$6,(Premissas!$B$5+1)&amp;" a "&amp;Premissas!$B$6&amp;" dias","Acima de "&amp;Premissas!$B$6&amp;" dias")))))))</f>
        <v/>
      </c>
      <c r="Q16" s="23">
        <f>IF($A16="","",IF(COUNTIF($A$5:$A$124,$A16)&gt;1,"ID duplicado",IF(OR($B16="",$C16="",$D16="",$E16="",$F16="",$G16="",$H16="",$I16="",$J16="",$J16&lt;=0,$F16&lt;1,$G16&lt;1,$F16&gt;$G16,$H16&gt;$I16),"Cadastro incompleto/inválido",IF($K16&gt;$J16,"Recebimento acima do valor",IF(ABS($K16-$L16)&gt;0.005,"Há recebimento com alerta","OK")))))</f>
        <v/>
      </c>
      <c r="R16" s="17" t="n"/>
    </row>
    <row r="17" ht="20" customHeight="1">
      <c r="A17" s="17" t="n"/>
      <c r="B17" s="17" t="n"/>
      <c r="C17" s="17" t="n"/>
      <c r="D17" s="17" t="n"/>
      <c r="E17" s="39" t="n"/>
      <c r="F17" s="19" t="n"/>
      <c r="G17" s="19" t="n"/>
      <c r="H17" s="39" t="n"/>
      <c r="I17" s="39" t="n"/>
      <c r="J17" s="40" t="n"/>
      <c r="K17" s="37">
        <f>IF($A17="","",SUMIF(Recebimentos!$B$5:$B$204,$A17,Recebimentos!$D$5:$D$204))</f>
        <v/>
      </c>
      <c r="L17" s="37">
        <f>IF($A17="","",SUMIFS(Recebimentos!$D$5:$D$204,Recebimentos!$B$5:$B$204,$A17,Recebimentos!$H$5:$H$204,"OK"))</f>
        <v/>
      </c>
      <c r="M17" s="37">
        <f>IF(OR($A17="",$J17=""),"",MAX(0,$J17-$L17))</f>
        <v/>
      </c>
      <c r="N17" s="21">
        <f>IF($A17="","",IF(OR($I17="",$J17="",$J17&lt;=0),"Revisar",IF($M17=0,"Quitada",IF($L17&gt;0,IF($I17&lt;Premissas!$B$2,"Parcial vencida",IF($I17=Premissas!$B$2,"Parcial — vence hoje","Parcial")),IF($I17&lt;Premissas!$B$2,"Vencida",IF($I17=Premissas!$B$2,"Vence hoje","Em aberto"))))))</f>
        <v/>
      </c>
      <c r="O17" s="22">
        <f>IF(OR($A17="",$I17="",$M17&lt;=0),"",MAX(0,Premissas!$B$2-$I17))</f>
        <v/>
      </c>
      <c r="P17" s="21">
        <f>IF($A17="","",IF(OR($I17="",$J17="",$J17&lt;=0),"Sem classificação",IF($M17&lt;=0,"Quitada",IF($I17&gt;=Premissas!$B$2,"A vencer",IF(Premissas!$B$2-$I17&lt;=Premissas!$B$4,"1 a "&amp;Premissas!$B$4&amp;" dias",IF(Premissas!$B$2-$I17&lt;=Premissas!$B$5,(Premissas!$B$4+1)&amp;" a "&amp;Premissas!$B$5&amp;" dias",IF(Premissas!$B$2-$I17&lt;=Premissas!$B$6,(Premissas!$B$5+1)&amp;" a "&amp;Premissas!$B$6&amp;" dias","Acima de "&amp;Premissas!$B$6&amp;" dias")))))))</f>
        <v/>
      </c>
      <c r="Q17" s="21">
        <f>IF($A17="","",IF(COUNTIF($A$5:$A$124,$A17)&gt;1,"ID duplicado",IF(OR($B17="",$C17="",$D17="",$E17="",$F17="",$G17="",$H17="",$I17="",$J17="",$J17&lt;=0,$F17&lt;1,$G17&lt;1,$F17&gt;$G17,$H17&gt;$I17),"Cadastro incompleto/inválido",IF($K17&gt;$J17,"Recebimento acima do valor",IF(ABS($K17-$L17)&gt;0.005,"Há recebimento com alerta","OK")))))</f>
        <v/>
      </c>
      <c r="R17" s="17" t="n"/>
    </row>
    <row r="18" ht="20" customHeight="1">
      <c r="A18" s="17" t="n"/>
      <c r="B18" s="17" t="n"/>
      <c r="C18" s="17" t="n"/>
      <c r="D18" s="17" t="n"/>
      <c r="E18" s="39" t="n"/>
      <c r="F18" s="19" t="n"/>
      <c r="G18" s="19" t="n"/>
      <c r="H18" s="39" t="n"/>
      <c r="I18" s="39" t="n"/>
      <c r="J18" s="40" t="n"/>
      <c r="K18" s="38">
        <f>IF($A18="","",SUMIF(Recebimentos!$B$5:$B$204,$A18,Recebimentos!$D$5:$D$204))</f>
        <v/>
      </c>
      <c r="L18" s="38">
        <f>IF($A18="","",SUMIFS(Recebimentos!$D$5:$D$204,Recebimentos!$B$5:$B$204,$A18,Recebimentos!$H$5:$H$204,"OK"))</f>
        <v/>
      </c>
      <c r="M18" s="38">
        <f>IF(OR($A18="",$J18=""),"",MAX(0,$J18-$L18))</f>
        <v/>
      </c>
      <c r="N18" s="23">
        <f>IF($A18="","",IF(OR($I18="",$J18="",$J18&lt;=0),"Revisar",IF($M18=0,"Quitada",IF($L18&gt;0,IF($I18&lt;Premissas!$B$2,"Parcial vencida",IF($I18=Premissas!$B$2,"Parcial — vence hoje","Parcial")),IF($I18&lt;Premissas!$B$2,"Vencida",IF($I18=Premissas!$B$2,"Vence hoje","Em aberto"))))))</f>
        <v/>
      </c>
      <c r="O18" s="24">
        <f>IF(OR($A18="",$I18="",$M18&lt;=0),"",MAX(0,Premissas!$B$2-$I18))</f>
        <v/>
      </c>
      <c r="P18" s="23">
        <f>IF($A18="","",IF(OR($I18="",$J18="",$J18&lt;=0),"Sem classificação",IF($M18&lt;=0,"Quitada",IF($I18&gt;=Premissas!$B$2,"A vencer",IF(Premissas!$B$2-$I18&lt;=Premissas!$B$4,"1 a "&amp;Premissas!$B$4&amp;" dias",IF(Premissas!$B$2-$I18&lt;=Premissas!$B$5,(Premissas!$B$4+1)&amp;" a "&amp;Premissas!$B$5&amp;" dias",IF(Premissas!$B$2-$I18&lt;=Premissas!$B$6,(Premissas!$B$5+1)&amp;" a "&amp;Premissas!$B$6&amp;" dias","Acima de "&amp;Premissas!$B$6&amp;" dias")))))))</f>
        <v/>
      </c>
      <c r="Q18" s="23">
        <f>IF($A18="","",IF(COUNTIF($A$5:$A$124,$A18)&gt;1,"ID duplicado",IF(OR($B18="",$C18="",$D18="",$E18="",$F18="",$G18="",$H18="",$I18="",$J18="",$J18&lt;=0,$F18&lt;1,$G18&lt;1,$F18&gt;$G18,$H18&gt;$I18),"Cadastro incompleto/inválido",IF($K18&gt;$J18,"Recebimento acima do valor",IF(ABS($K18-$L18)&gt;0.005,"Há recebimento com alerta","OK")))))</f>
        <v/>
      </c>
      <c r="R18" s="17" t="n"/>
    </row>
    <row r="19" ht="20" customHeight="1">
      <c r="A19" s="17" t="n"/>
      <c r="B19" s="17" t="n"/>
      <c r="C19" s="17" t="n"/>
      <c r="D19" s="17" t="n"/>
      <c r="E19" s="39" t="n"/>
      <c r="F19" s="19" t="n"/>
      <c r="G19" s="19" t="n"/>
      <c r="H19" s="39" t="n"/>
      <c r="I19" s="39" t="n"/>
      <c r="J19" s="40" t="n"/>
      <c r="K19" s="37">
        <f>IF($A19="","",SUMIF(Recebimentos!$B$5:$B$204,$A19,Recebimentos!$D$5:$D$204))</f>
        <v/>
      </c>
      <c r="L19" s="37">
        <f>IF($A19="","",SUMIFS(Recebimentos!$D$5:$D$204,Recebimentos!$B$5:$B$204,$A19,Recebimentos!$H$5:$H$204,"OK"))</f>
        <v/>
      </c>
      <c r="M19" s="37">
        <f>IF(OR($A19="",$J19=""),"",MAX(0,$J19-$L19))</f>
        <v/>
      </c>
      <c r="N19" s="21">
        <f>IF($A19="","",IF(OR($I19="",$J19="",$J19&lt;=0),"Revisar",IF($M19=0,"Quitada",IF($L19&gt;0,IF($I19&lt;Premissas!$B$2,"Parcial vencida",IF($I19=Premissas!$B$2,"Parcial — vence hoje","Parcial")),IF($I19&lt;Premissas!$B$2,"Vencida",IF($I19=Premissas!$B$2,"Vence hoje","Em aberto"))))))</f>
        <v/>
      </c>
      <c r="O19" s="22">
        <f>IF(OR($A19="",$I19="",$M19&lt;=0),"",MAX(0,Premissas!$B$2-$I19))</f>
        <v/>
      </c>
      <c r="P19" s="21">
        <f>IF($A19="","",IF(OR($I19="",$J19="",$J19&lt;=0),"Sem classificação",IF($M19&lt;=0,"Quitada",IF($I19&gt;=Premissas!$B$2,"A vencer",IF(Premissas!$B$2-$I19&lt;=Premissas!$B$4,"1 a "&amp;Premissas!$B$4&amp;" dias",IF(Premissas!$B$2-$I19&lt;=Premissas!$B$5,(Premissas!$B$4+1)&amp;" a "&amp;Premissas!$B$5&amp;" dias",IF(Premissas!$B$2-$I19&lt;=Premissas!$B$6,(Premissas!$B$5+1)&amp;" a "&amp;Premissas!$B$6&amp;" dias","Acima de "&amp;Premissas!$B$6&amp;" dias")))))))</f>
        <v/>
      </c>
      <c r="Q19" s="21">
        <f>IF($A19="","",IF(COUNTIF($A$5:$A$124,$A19)&gt;1,"ID duplicado",IF(OR($B19="",$C19="",$D19="",$E19="",$F19="",$G19="",$H19="",$I19="",$J19="",$J19&lt;=0,$F19&lt;1,$G19&lt;1,$F19&gt;$G19,$H19&gt;$I19),"Cadastro incompleto/inválido",IF($K19&gt;$J19,"Recebimento acima do valor",IF(ABS($K19-$L19)&gt;0.005,"Há recebimento com alerta","OK")))))</f>
        <v/>
      </c>
      <c r="R19" s="17" t="n"/>
    </row>
    <row r="20" ht="20" customHeight="1">
      <c r="A20" s="17" t="n"/>
      <c r="B20" s="17" t="n"/>
      <c r="C20" s="17" t="n"/>
      <c r="D20" s="17" t="n"/>
      <c r="E20" s="39" t="n"/>
      <c r="F20" s="19" t="n"/>
      <c r="G20" s="19" t="n"/>
      <c r="H20" s="39" t="n"/>
      <c r="I20" s="39" t="n"/>
      <c r="J20" s="40" t="n"/>
      <c r="K20" s="38">
        <f>IF($A20="","",SUMIF(Recebimentos!$B$5:$B$204,$A20,Recebimentos!$D$5:$D$204))</f>
        <v/>
      </c>
      <c r="L20" s="38">
        <f>IF($A20="","",SUMIFS(Recebimentos!$D$5:$D$204,Recebimentos!$B$5:$B$204,$A20,Recebimentos!$H$5:$H$204,"OK"))</f>
        <v/>
      </c>
      <c r="M20" s="38">
        <f>IF(OR($A20="",$J20=""),"",MAX(0,$J20-$L20))</f>
        <v/>
      </c>
      <c r="N20" s="23">
        <f>IF($A20="","",IF(OR($I20="",$J20="",$J20&lt;=0),"Revisar",IF($M20=0,"Quitada",IF($L20&gt;0,IF($I20&lt;Premissas!$B$2,"Parcial vencida",IF($I20=Premissas!$B$2,"Parcial — vence hoje","Parcial")),IF($I20&lt;Premissas!$B$2,"Vencida",IF($I20=Premissas!$B$2,"Vence hoje","Em aberto"))))))</f>
        <v/>
      </c>
      <c r="O20" s="24">
        <f>IF(OR($A20="",$I20="",$M20&lt;=0),"",MAX(0,Premissas!$B$2-$I20))</f>
        <v/>
      </c>
      <c r="P20" s="23">
        <f>IF($A20="","",IF(OR($I20="",$J20="",$J20&lt;=0),"Sem classificação",IF($M20&lt;=0,"Quitada",IF($I20&gt;=Premissas!$B$2,"A vencer",IF(Premissas!$B$2-$I20&lt;=Premissas!$B$4,"1 a "&amp;Premissas!$B$4&amp;" dias",IF(Premissas!$B$2-$I20&lt;=Premissas!$B$5,(Premissas!$B$4+1)&amp;" a "&amp;Premissas!$B$5&amp;" dias",IF(Premissas!$B$2-$I20&lt;=Premissas!$B$6,(Premissas!$B$5+1)&amp;" a "&amp;Premissas!$B$6&amp;" dias","Acima de "&amp;Premissas!$B$6&amp;" dias")))))))</f>
        <v/>
      </c>
      <c r="Q20" s="23">
        <f>IF($A20="","",IF(COUNTIF($A$5:$A$124,$A20)&gt;1,"ID duplicado",IF(OR($B20="",$C20="",$D20="",$E20="",$F20="",$G20="",$H20="",$I20="",$J20="",$J20&lt;=0,$F20&lt;1,$G20&lt;1,$F20&gt;$G20,$H20&gt;$I20),"Cadastro incompleto/inválido",IF($K20&gt;$J20,"Recebimento acima do valor",IF(ABS($K20-$L20)&gt;0.005,"Há recebimento com alerta","OK")))))</f>
        <v/>
      </c>
      <c r="R20" s="17" t="n"/>
    </row>
    <row r="21" ht="20" customHeight="1">
      <c r="A21" s="17" t="n"/>
      <c r="B21" s="17" t="n"/>
      <c r="C21" s="17" t="n"/>
      <c r="D21" s="17" t="n"/>
      <c r="E21" s="39" t="n"/>
      <c r="F21" s="19" t="n"/>
      <c r="G21" s="19" t="n"/>
      <c r="H21" s="39" t="n"/>
      <c r="I21" s="39" t="n"/>
      <c r="J21" s="40" t="n"/>
      <c r="K21" s="37">
        <f>IF($A21="","",SUMIF(Recebimentos!$B$5:$B$204,$A21,Recebimentos!$D$5:$D$204))</f>
        <v/>
      </c>
      <c r="L21" s="37">
        <f>IF($A21="","",SUMIFS(Recebimentos!$D$5:$D$204,Recebimentos!$B$5:$B$204,$A21,Recebimentos!$H$5:$H$204,"OK"))</f>
        <v/>
      </c>
      <c r="M21" s="37">
        <f>IF(OR($A21="",$J21=""),"",MAX(0,$J21-$L21))</f>
        <v/>
      </c>
      <c r="N21" s="21">
        <f>IF($A21="","",IF(OR($I21="",$J21="",$J21&lt;=0),"Revisar",IF($M21=0,"Quitada",IF($L21&gt;0,IF($I21&lt;Premissas!$B$2,"Parcial vencida",IF($I21=Premissas!$B$2,"Parcial — vence hoje","Parcial")),IF($I21&lt;Premissas!$B$2,"Vencida",IF($I21=Premissas!$B$2,"Vence hoje","Em aberto"))))))</f>
        <v/>
      </c>
      <c r="O21" s="22">
        <f>IF(OR($A21="",$I21="",$M21&lt;=0),"",MAX(0,Premissas!$B$2-$I21))</f>
        <v/>
      </c>
      <c r="P21" s="21">
        <f>IF($A21="","",IF(OR($I21="",$J21="",$J21&lt;=0),"Sem classificação",IF($M21&lt;=0,"Quitada",IF($I21&gt;=Premissas!$B$2,"A vencer",IF(Premissas!$B$2-$I21&lt;=Premissas!$B$4,"1 a "&amp;Premissas!$B$4&amp;" dias",IF(Premissas!$B$2-$I21&lt;=Premissas!$B$5,(Premissas!$B$4+1)&amp;" a "&amp;Premissas!$B$5&amp;" dias",IF(Premissas!$B$2-$I21&lt;=Premissas!$B$6,(Premissas!$B$5+1)&amp;" a "&amp;Premissas!$B$6&amp;" dias","Acima de "&amp;Premissas!$B$6&amp;" dias")))))))</f>
        <v/>
      </c>
      <c r="Q21" s="21">
        <f>IF($A21="","",IF(COUNTIF($A$5:$A$124,$A21)&gt;1,"ID duplicado",IF(OR($B21="",$C21="",$D21="",$E21="",$F21="",$G21="",$H21="",$I21="",$J21="",$J21&lt;=0,$F21&lt;1,$G21&lt;1,$F21&gt;$G21,$H21&gt;$I21),"Cadastro incompleto/inválido",IF($K21&gt;$J21,"Recebimento acima do valor",IF(ABS($K21-$L21)&gt;0.005,"Há recebimento com alerta","OK")))))</f>
        <v/>
      </c>
      <c r="R21" s="17" t="n"/>
    </row>
    <row r="22" ht="20" customHeight="1">
      <c r="A22" s="17" t="n"/>
      <c r="B22" s="17" t="n"/>
      <c r="C22" s="17" t="n"/>
      <c r="D22" s="17" t="n"/>
      <c r="E22" s="39" t="n"/>
      <c r="F22" s="19" t="n"/>
      <c r="G22" s="19" t="n"/>
      <c r="H22" s="39" t="n"/>
      <c r="I22" s="39" t="n"/>
      <c r="J22" s="40" t="n"/>
      <c r="K22" s="38">
        <f>IF($A22="","",SUMIF(Recebimentos!$B$5:$B$204,$A22,Recebimentos!$D$5:$D$204))</f>
        <v/>
      </c>
      <c r="L22" s="38">
        <f>IF($A22="","",SUMIFS(Recebimentos!$D$5:$D$204,Recebimentos!$B$5:$B$204,$A22,Recebimentos!$H$5:$H$204,"OK"))</f>
        <v/>
      </c>
      <c r="M22" s="38">
        <f>IF(OR($A22="",$J22=""),"",MAX(0,$J22-$L22))</f>
        <v/>
      </c>
      <c r="N22" s="23">
        <f>IF($A22="","",IF(OR($I22="",$J22="",$J22&lt;=0),"Revisar",IF($M22=0,"Quitada",IF($L22&gt;0,IF($I22&lt;Premissas!$B$2,"Parcial vencida",IF($I22=Premissas!$B$2,"Parcial — vence hoje","Parcial")),IF($I22&lt;Premissas!$B$2,"Vencida",IF($I22=Premissas!$B$2,"Vence hoje","Em aberto"))))))</f>
        <v/>
      </c>
      <c r="O22" s="24">
        <f>IF(OR($A22="",$I22="",$M22&lt;=0),"",MAX(0,Premissas!$B$2-$I22))</f>
        <v/>
      </c>
      <c r="P22" s="23">
        <f>IF($A22="","",IF(OR($I22="",$J22="",$J22&lt;=0),"Sem classificação",IF($M22&lt;=0,"Quitada",IF($I22&gt;=Premissas!$B$2,"A vencer",IF(Premissas!$B$2-$I22&lt;=Premissas!$B$4,"1 a "&amp;Premissas!$B$4&amp;" dias",IF(Premissas!$B$2-$I22&lt;=Premissas!$B$5,(Premissas!$B$4+1)&amp;" a "&amp;Premissas!$B$5&amp;" dias",IF(Premissas!$B$2-$I22&lt;=Premissas!$B$6,(Premissas!$B$5+1)&amp;" a "&amp;Premissas!$B$6&amp;" dias","Acima de "&amp;Premissas!$B$6&amp;" dias")))))))</f>
        <v/>
      </c>
      <c r="Q22" s="23">
        <f>IF($A22="","",IF(COUNTIF($A$5:$A$124,$A22)&gt;1,"ID duplicado",IF(OR($B22="",$C22="",$D22="",$E22="",$F22="",$G22="",$H22="",$I22="",$J22="",$J22&lt;=0,$F22&lt;1,$G22&lt;1,$F22&gt;$G22,$H22&gt;$I22),"Cadastro incompleto/inválido",IF($K22&gt;$J22,"Recebimento acima do valor",IF(ABS($K22-$L22)&gt;0.005,"Há recebimento com alerta","OK")))))</f>
        <v/>
      </c>
      <c r="R22" s="17" t="n"/>
    </row>
    <row r="23" ht="20" customHeight="1">
      <c r="A23" s="17" t="n"/>
      <c r="B23" s="17" t="n"/>
      <c r="C23" s="17" t="n"/>
      <c r="D23" s="17" t="n"/>
      <c r="E23" s="39" t="n"/>
      <c r="F23" s="19" t="n"/>
      <c r="G23" s="19" t="n"/>
      <c r="H23" s="39" t="n"/>
      <c r="I23" s="39" t="n"/>
      <c r="J23" s="40" t="n"/>
      <c r="K23" s="37">
        <f>IF($A23="","",SUMIF(Recebimentos!$B$5:$B$204,$A23,Recebimentos!$D$5:$D$204))</f>
        <v/>
      </c>
      <c r="L23" s="37">
        <f>IF($A23="","",SUMIFS(Recebimentos!$D$5:$D$204,Recebimentos!$B$5:$B$204,$A23,Recebimentos!$H$5:$H$204,"OK"))</f>
        <v/>
      </c>
      <c r="M23" s="37">
        <f>IF(OR($A23="",$J23=""),"",MAX(0,$J23-$L23))</f>
        <v/>
      </c>
      <c r="N23" s="21">
        <f>IF($A23="","",IF(OR($I23="",$J23="",$J23&lt;=0),"Revisar",IF($M23=0,"Quitada",IF($L23&gt;0,IF($I23&lt;Premissas!$B$2,"Parcial vencida",IF($I23=Premissas!$B$2,"Parcial — vence hoje","Parcial")),IF($I23&lt;Premissas!$B$2,"Vencida",IF($I23=Premissas!$B$2,"Vence hoje","Em aberto"))))))</f>
        <v/>
      </c>
      <c r="O23" s="22">
        <f>IF(OR($A23="",$I23="",$M23&lt;=0),"",MAX(0,Premissas!$B$2-$I23))</f>
        <v/>
      </c>
      <c r="P23" s="21">
        <f>IF($A23="","",IF(OR($I23="",$J23="",$J23&lt;=0),"Sem classificação",IF($M23&lt;=0,"Quitada",IF($I23&gt;=Premissas!$B$2,"A vencer",IF(Premissas!$B$2-$I23&lt;=Premissas!$B$4,"1 a "&amp;Premissas!$B$4&amp;" dias",IF(Premissas!$B$2-$I23&lt;=Premissas!$B$5,(Premissas!$B$4+1)&amp;" a "&amp;Premissas!$B$5&amp;" dias",IF(Premissas!$B$2-$I23&lt;=Premissas!$B$6,(Premissas!$B$5+1)&amp;" a "&amp;Premissas!$B$6&amp;" dias","Acima de "&amp;Premissas!$B$6&amp;" dias")))))))</f>
        <v/>
      </c>
      <c r="Q23" s="21">
        <f>IF($A23="","",IF(COUNTIF($A$5:$A$124,$A23)&gt;1,"ID duplicado",IF(OR($B23="",$C23="",$D23="",$E23="",$F23="",$G23="",$H23="",$I23="",$J23="",$J23&lt;=0,$F23&lt;1,$G23&lt;1,$F23&gt;$G23,$H23&gt;$I23),"Cadastro incompleto/inválido",IF($K23&gt;$J23,"Recebimento acima do valor",IF(ABS($K23-$L23)&gt;0.005,"Há recebimento com alerta","OK")))))</f>
        <v/>
      </c>
      <c r="R23" s="17" t="n"/>
    </row>
    <row r="24" ht="20" customHeight="1">
      <c r="A24" s="17" t="n"/>
      <c r="B24" s="17" t="n"/>
      <c r="C24" s="17" t="n"/>
      <c r="D24" s="17" t="n"/>
      <c r="E24" s="39" t="n"/>
      <c r="F24" s="19" t="n"/>
      <c r="G24" s="19" t="n"/>
      <c r="H24" s="39" t="n"/>
      <c r="I24" s="39" t="n"/>
      <c r="J24" s="40" t="n"/>
      <c r="K24" s="38">
        <f>IF($A24="","",SUMIF(Recebimentos!$B$5:$B$204,$A24,Recebimentos!$D$5:$D$204))</f>
        <v/>
      </c>
      <c r="L24" s="38">
        <f>IF($A24="","",SUMIFS(Recebimentos!$D$5:$D$204,Recebimentos!$B$5:$B$204,$A24,Recebimentos!$H$5:$H$204,"OK"))</f>
        <v/>
      </c>
      <c r="M24" s="38">
        <f>IF(OR($A24="",$J24=""),"",MAX(0,$J24-$L24))</f>
        <v/>
      </c>
      <c r="N24" s="23">
        <f>IF($A24="","",IF(OR($I24="",$J24="",$J24&lt;=0),"Revisar",IF($M24=0,"Quitada",IF($L24&gt;0,IF($I24&lt;Premissas!$B$2,"Parcial vencida",IF($I24=Premissas!$B$2,"Parcial — vence hoje","Parcial")),IF($I24&lt;Premissas!$B$2,"Vencida",IF($I24=Premissas!$B$2,"Vence hoje","Em aberto"))))))</f>
        <v/>
      </c>
      <c r="O24" s="24">
        <f>IF(OR($A24="",$I24="",$M24&lt;=0),"",MAX(0,Premissas!$B$2-$I24))</f>
        <v/>
      </c>
      <c r="P24" s="23">
        <f>IF($A24="","",IF(OR($I24="",$J24="",$J24&lt;=0),"Sem classificação",IF($M24&lt;=0,"Quitada",IF($I24&gt;=Premissas!$B$2,"A vencer",IF(Premissas!$B$2-$I24&lt;=Premissas!$B$4,"1 a "&amp;Premissas!$B$4&amp;" dias",IF(Premissas!$B$2-$I24&lt;=Premissas!$B$5,(Premissas!$B$4+1)&amp;" a "&amp;Premissas!$B$5&amp;" dias",IF(Premissas!$B$2-$I24&lt;=Premissas!$B$6,(Premissas!$B$5+1)&amp;" a "&amp;Premissas!$B$6&amp;" dias","Acima de "&amp;Premissas!$B$6&amp;" dias")))))))</f>
        <v/>
      </c>
      <c r="Q24" s="23">
        <f>IF($A24="","",IF(COUNTIF($A$5:$A$124,$A24)&gt;1,"ID duplicado",IF(OR($B24="",$C24="",$D24="",$E24="",$F24="",$G24="",$H24="",$I24="",$J24="",$J24&lt;=0,$F24&lt;1,$G24&lt;1,$F24&gt;$G24,$H24&gt;$I24),"Cadastro incompleto/inválido",IF($K24&gt;$J24,"Recebimento acima do valor",IF(ABS($K24-$L24)&gt;0.005,"Há recebimento com alerta","OK")))))</f>
        <v/>
      </c>
      <c r="R24" s="17" t="n"/>
    </row>
    <row r="25" ht="20" customHeight="1">
      <c r="A25" s="17" t="n"/>
      <c r="B25" s="17" t="n"/>
      <c r="C25" s="17" t="n"/>
      <c r="D25" s="17" t="n"/>
      <c r="E25" s="39" t="n"/>
      <c r="F25" s="19" t="n"/>
      <c r="G25" s="19" t="n"/>
      <c r="H25" s="39" t="n"/>
      <c r="I25" s="39" t="n"/>
      <c r="J25" s="40" t="n"/>
      <c r="K25" s="37">
        <f>IF($A25="","",SUMIF(Recebimentos!$B$5:$B$204,$A25,Recebimentos!$D$5:$D$204))</f>
        <v/>
      </c>
      <c r="L25" s="37">
        <f>IF($A25="","",SUMIFS(Recebimentos!$D$5:$D$204,Recebimentos!$B$5:$B$204,$A25,Recebimentos!$H$5:$H$204,"OK"))</f>
        <v/>
      </c>
      <c r="M25" s="37">
        <f>IF(OR($A25="",$J25=""),"",MAX(0,$J25-$L25))</f>
        <v/>
      </c>
      <c r="N25" s="21">
        <f>IF($A25="","",IF(OR($I25="",$J25="",$J25&lt;=0),"Revisar",IF($M25=0,"Quitada",IF($L25&gt;0,IF($I25&lt;Premissas!$B$2,"Parcial vencida",IF($I25=Premissas!$B$2,"Parcial — vence hoje","Parcial")),IF($I25&lt;Premissas!$B$2,"Vencida",IF($I25=Premissas!$B$2,"Vence hoje","Em aberto"))))))</f>
        <v/>
      </c>
      <c r="O25" s="22">
        <f>IF(OR($A25="",$I25="",$M25&lt;=0),"",MAX(0,Premissas!$B$2-$I25))</f>
        <v/>
      </c>
      <c r="P25" s="21">
        <f>IF($A25="","",IF(OR($I25="",$J25="",$J25&lt;=0),"Sem classificação",IF($M25&lt;=0,"Quitada",IF($I25&gt;=Premissas!$B$2,"A vencer",IF(Premissas!$B$2-$I25&lt;=Premissas!$B$4,"1 a "&amp;Premissas!$B$4&amp;" dias",IF(Premissas!$B$2-$I25&lt;=Premissas!$B$5,(Premissas!$B$4+1)&amp;" a "&amp;Premissas!$B$5&amp;" dias",IF(Premissas!$B$2-$I25&lt;=Premissas!$B$6,(Premissas!$B$5+1)&amp;" a "&amp;Premissas!$B$6&amp;" dias","Acima de "&amp;Premissas!$B$6&amp;" dias")))))))</f>
        <v/>
      </c>
      <c r="Q25" s="21">
        <f>IF($A25="","",IF(COUNTIF($A$5:$A$124,$A25)&gt;1,"ID duplicado",IF(OR($B25="",$C25="",$D25="",$E25="",$F25="",$G25="",$H25="",$I25="",$J25="",$J25&lt;=0,$F25&lt;1,$G25&lt;1,$F25&gt;$G25,$H25&gt;$I25),"Cadastro incompleto/inválido",IF($K25&gt;$J25,"Recebimento acima do valor",IF(ABS($K25-$L25)&gt;0.005,"Há recebimento com alerta","OK")))))</f>
        <v/>
      </c>
      <c r="R25" s="17" t="n"/>
    </row>
    <row r="26" ht="20" customHeight="1">
      <c r="A26" s="17" t="n"/>
      <c r="B26" s="17" t="n"/>
      <c r="C26" s="17" t="n"/>
      <c r="D26" s="17" t="n"/>
      <c r="E26" s="39" t="n"/>
      <c r="F26" s="19" t="n"/>
      <c r="G26" s="19" t="n"/>
      <c r="H26" s="39" t="n"/>
      <c r="I26" s="39" t="n"/>
      <c r="J26" s="40" t="n"/>
      <c r="K26" s="38">
        <f>IF($A26="","",SUMIF(Recebimentos!$B$5:$B$204,$A26,Recebimentos!$D$5:$D$204))</f>
        <v/>
      </c>
      <c r="L26" s="38">
        <f>IF($A26="","",SUMIFS(Recebimentos!$D$5:$D$204,Recebimentos!$B$5:$B$204,$A26,Recebimentos!$H$5:$H$204,"OK"))</f>
        <v/>
      </c>
      <c r="M26" s="38">
        <f>IF(OR($A26="",$J26=""),"",MAX(0,$J26-$L26))</f>
        <v/>
      </c>
      <c r="N26" s="23">
        <f>IF($A26="","",IF(OR($I26="",$J26="",$J26&lt;=0),"Revisar",IF($M26=0,"Quitada",IF($L26&gt;0,IF($I26&lt;Premissas!$B$2,"Parcial vencida",IF($I26=Premissas!$B$2,"Parcial — vence hoje","Parcial")),IF($I26&lt;Premissas!$B$2,"Vencida",IF($I26=Premissas!$B$2,"Vence hoje","Em aberto"))))))</f>
        <v/>
      </c>
      <c r="O26" s="24">
        <f>IF(OR($A26="",$I26="",$M26&lt;=0),"",MAX(0,Premissas!$B$2-$I26))</f>
        <v/>
      </c>
      <c r="P26" s="23">
        <f>IF($A26="","",IF(OR($I26="",$J26="",$J26&lt;=0),"Sem classificação",IF($M26&lt;=0,"Quitada",IF($I26&gt;=Premissas!$B$2,"A vencer",IF(Premissas!$B$2-$I26&lt;=Premissas!$B$4,"1 a "&amp;Premissas!$B$4&amp;" dias",IF(Premissas!$B$2-$I26&lt;=Premissas!$B$5,(Premissas!$B$4+1)&amp;" a "&amp;Premissas!$B$5&amp;" dias",IF(Premissas!$B$2-$I26&lt;=Premissas!$B$6,(Premissas!$B$5+1)&amp;" a "&amp;Premissas!$B$6&amp;" dias","Acima de "&amp;Premissas!$B$6&amp;" dias")))))))</f>
        <v/>
      </c>
      <c r="Q26" s="23">
        <f>IF($A26="","",IF(COUNTIF($A$5:$A$124,$A26)&gt;1,"ID duplicado",IF(OR($B26="",$C26="",$D26="",$E26="",$F26="",$G26="",$H26="",$I26="",$J26="",$J26&lt;=0,$F26&lt;1,$G26&lt;1,$F26&gt;$G26,$H26&gt;$I26),"Cadastro incompleto/inválido",IF($K26&gt;$J26,"Recebimento acima do valor",IF(ABS($K26-$L26)&gt;0.005,"Há recebimento com alerta","OK")))))</f>
        <v/>
      </c>
      <c r="R26" s="17" t="n"/>
    </row>
    <row r="27" ht="20" customHeight="1">
      <c r="A27" s="17" t="n"/>
      <c r="B27" s="17" t="n"/>
      <c r="C27" s="17" t="n"/>
      <c r="D27" s="17" t="n"/>
      <c r="E27" s="39" t="n"/>
      <c r="F27" s="19" t="n"/>
      <c r="G27" s="19" t="n"/>
      <c r="H27" s="39" t="n"/>
      <c r="I27" s="39" t="n"/>
      <c r="J27" s="40" t="n"/>
      <c r="K27" s="37">
        <f>IF($A27="","",SUMIF(Recebimentos!$B$5:$B$204,$A27,Recebimentos!$D$5:$D$204))</f>
        <v/>
      </c>
      <c r="L27" s="37">
        <f>IF($A27="","",SUMIFS(Recebimentos!$D$5:$D$204,Recebimentos!$B$5:$B$204,$A27,Recebimentos!$H$5:$H$204,"OK"))</f>
        <v/>
      </c>
      <c r="M27" s="37">
        <f>IF(OR($A27="",$J27=""),"",MAX(0,$J27-$L27))</f>
        <v/>
      </c>
      <c r="N27" s="21">
        <f>IF($A27="","",IF(OR($I27="",$J27="",$J27&lt;=0),"Revisar",IF($M27=0,"Quitada",IF($L27&gt;0,IF($I27&lt;Premissas!$B$2,"Parcial vencida",IF($I27=Premissas!$B$2,"Parcial — vence hoje","Parcial")),IF($I27&lt;Premissas!$B$2,"Vencida",IF($I27=Premissas!$B$2,"Vence hoje","Em aberto"))))))</f>
        <v/>
      </c>
      <c r="O27" s="22">
        <f>IF(OR($A27="",$I27="",$M27&lt;=0),"",MAX(0,Premissas!$B$2-$I27))</f>
        <v/>
      </c>
      <c r="P27" s="21">
        <f>IF($A27="","",IF(OR($I27="",$J27="",$J27&lt;=0),"Sem classificação",IF($M27&lt;=0,"Quitada",IF($I27&gt;=Premissas!$B$2,"A vencer",IF(Premissas!$B$2-$I27&lt;=Premissas!$B$4,"1 a "&amp;Premissas!$B$4&amp;" dias",IF(Premissas!$B$2-$I27&lt;=Premissas!$B$5,(Premissas!$B$4+1)&amp;" a "&amp;Premissas!$B$5&amp;" dias",IF(Premissas!$B$2-$I27&lt;=Premissas!$B$6,(Premissas!$B$5+1)&amp;" a "&amp;Premissas!$B$6&amp;" dias","Acima de "&amp;Premissas!$B$6&amp;" dias")))))))</f>
        <v/>
      </c>
      <c r="Q27" s="21">
        <f>IF($A27="","",IF(COUNTIF($A$5:$A$124,$A27)&gt;1,"ID duplicado",IF(OR($B27="",$C27="",$D27="",$E27="",$F27="",$G27="",$H27="",$I27="",$J27="",$J27&lt;=0,$F27&lt;1,$G27&lt;1,$F27&gt;$G27,$H27&gt;$I27),"Cadastro incompleto/inválido",IF($K27&gt;$J27,"Recebimento acima do valor",IF(ABS($K27-$L27)&gt;0.005,"Há recebimento com alerta","OK")))))</f>
        <v/>
      </c>
      <c r="R27" s="17" t="n"/>
    </row>
    <row r="28" ht="20" customHeight="1">
      <c r="A28" s="17" t="n"/>
      <c r="B28" s="17" t="n"/>
      <c r="C28" s="17" t="n"/>
      <c r="D28" s="17" t="n"/>
      <c r="E28" s="39" t="n"/>
      <c r="F28" s="19" t="n"/>
      <c r="G28" s="19" t="n"/>
      <c r="H28" s="39" t="n"/>
      <c r="I28" s="39" t="n"/>
      <c r="J28" s="40" t="n"/>
      <c r="K28" s="38">
        <f>IF($A28="","",SUMIF(Recebimentos!$B$5:$B$204,$A28,Recebimentos!$D$5:$D$204))</f>
        <v/>
      </c>
      <c r="L28" s="38">
        <f>IF($A28="","",SUMIFS(Recebimentos!$D$5:$D$204,Recebimentos!$B$5:$B$204,$A28,Recebimentos!$H$5:$H$204,"OK"))</f>
        <v/>
      </c>
      <c r="M28" s="38">
        <f>IF(OR($A28="",$J28=""),"",MAX(0,$J28-$L28))</f>
        <v/>
      </c>
      <c r="N28" s="23">
        <f>IF($A28="","",IF(OR($I28="",$J28="",$J28&lt;=0),"Revisar",IF($M28=0,"Quitada",IF($L28&gt;0,IF($I28&lt;Premissas!$B$2,"Parcial vencida",IF($I28=Premissas!$B$2,"Parcial — vence hoje","Parcial")),IF($I28&lt;Premissas!$B$2,"Vencida",IF($I28=Premissas!$B$2,"Vence hoje","Em aberto"))))))</f>
        <v/>
      </c>
      <c r="O28" s="24">
        <f>IF(OR($A28="",$I28="",$M28&lt;=0),"",MAX(0,Premissas!$B$2-$I28))</f>
        <v/>
      </c>
      <c r="P28" s="23">
        <f>IF($A28="","",IF(OR($I28="",$J28="",$J28&lt;=0),"Sem classificação",IF($M28&lt;=0,"Quitada",IF($I28&gt;=Premissas!$B$2,"A vencer",IF(Premissas!$B$2-$I28&lt;=Premissas!$B$4,"1 a "&amp;Premissas!$B$4&amp;" dias",IF(Premissas!$B$2-$I28&lt;=Premissas!$B$5,(Premissas!$B$4+1)&amp;" a "&amp;Premissas!$B$5&amp;" dias",IF(Premissas!$B$2-$I28&lt;=Premissas!$B$6,(Premissas!$B$5+1)&amp;" a "&amp;Premissas!$B$6&amp;" dias","Acima de "&amp;Premissas!$B$6&amp;" dias")))))))</f>
        <v/>
      </c>
      <c r="Q28" s="23">
        <f>IF($A28="","",IF(COUNTIF($A$5:$A$124,$A28)&gt;1,"ID duplicado",IF(OR($B28="",$C28="",$D28="",$E28="",$F28="",$G28="",$H28="",$I28="",$J28="",$J28&lt;=0,$F28&lt;1,$G28&lt;1,$F28&gt;$G28,$H28&gt;$I28),"Cadastro incompleto/inválido",IF($K28&gt;$J28,"Recebimento acima do valor",IF(ABS($K28-$L28)&gt;0.005,"Há recebimento com alerta","OK")))))</f>
        <v/>
      </c>
      <c r="R28" s="17" t="n"/>
    </row>
    <row r="29" ht="20" customHeight="1">
      <c r="A29" s="17" t="n"/>
      <c r="B29" s="17" t="n"/>
      <c r="C29" s="17" t="n"/>
      <c r="D29" s="17" t="n"/>
      <c r="E29" s="39" t="n"/>
      <c r="F29" s="19" t="n"/>
      <c r="G29" s="19" t="n"/>
      <c r="H29" s="39" t="n"/>
      <c r="I29" s="39" t="n"/>
      <c r="J29" s="40" t="n"/>
      <c r="K29" s="37">
        <f>IF($A29="","",SUMIF(Recebimentos!$B$5:$B$204,$A29,Recebimentos!$D$5:$D$204))</f>
        <v/>
      </c>
      <c r="L29" s="37">
        <f>IF($A29="","",SUMIFS(Recebimentos!$D$5:$D$204,Recebimentos!$B$5:$B$204,$A29,Recebimentos!$H$5:$H$204,"OK"))</f>
        <v/>
      </c>
      <c r="M29" s="37">
        <f>IF(OR($A29="",$J29=""),"",MAX(0,$J29-$L29))</f>
        <v/>
      </c>
      <c r="N29" s="21">
        <f>IF($A29="","",IF(OR($I29="",$J29="",$J29&lt;=0),"Revisar",IF($M29=0,"Quitada",IF($L29&gt;0,IF($I29&lt;Premissas!$B$2,"Parcial vencida",IF($I29=Premissas!$B$2,"Parcial — vence hoje","Parcial")),IF($I29&lt;Premissas!$B$2,"Vencida",IF($I29=Premissas!$B$2,"Vence hoje","Em aberto"))))))</f>
        <v/>
      </c>
      <c r="O29" s="22">
        <f>IF(OR($A29="",$I29="",$M29&lt;=0),"",MAX(0,Premissas!$B$2-$I29))</f>
        <v/>
      </c>
      <c r="P29" s="21">
        <f>IF($A29="","",IF(OR($I29="",$J29="",$J29&lt;=0),"Sem classificação",IF($M29&lt;=0,"Quitada",IF($I29&gt;=Premissas!$B$2,"A vencer",IF(Premissas!$B$2-$I29&lt;=Premissas!$B$4,"1 a "&amp;Premissas!$B$4&amp;" dias",IF(Premissas!$B$2-$I29&lt;=Premissas!$B$5,(Premissas!$B$4+1)&amp;" a "&amp;Premissas!$B$5&amp;" dias",IF(Premissas!$B$2-$I29&lt;=Premissas!$B$6,(Premissas!$B$5+1)&amp;" a "&amp;Premissas!$B$6&amp;" dias","Acima de "&amp;Premissas!$B$6&amp;" dias")))))))</f>
        <v/>
      </c>
      <c r="Q29" s="21">
        <f>IF($A29="","",IF(COUNTIF($A$5:$A$124,$A29)&gt;1,"ID duplicado",IF(OR($B29="",$C29="",$D29="",$E29="",$F29="",$G29="",$H29="",$I29="",$J29="",$J29&lt;=0,$F29&lt;1,$G29&lt;1,$F29&gt;$G29,$H29&gt;$I29),"Cadastro incompleto/inválido",IF($K29&gt;$J29,"Recebimento acima do valor",IF(ABS($K29-$L29)&gt;0.005,"Há recebimento com alerta","OK")))))</f>
        <v/>
      </c>
      <c r="R29" s="17" t="n"/>
    </row>
    <row r="30" ht="20" customHeight="1">
      <c r="A30" s="17" t="n"/>
      <c r="B30" s="17" t="n"/>
      <c r="C30" s="17" t="n"/>
      <c r="D30" s="17" t="n"/>
      <c r="E30" s="39" t="n"/>
      <c r="F30" s="19" t="n"/>
      <c r="G30" s="19" t="n"/>
      <c r="H30" s="39" t="n"/>
      <c r="I30" s="39" t="n"/>
      <c r="J30" s="40" t="n"/>
      <c r="K30" s="38">
        <f>IF($A30="","",SUMIF(Recebimentos!$B$5:$B$204,$A30,Recebimentos!$D$5:$D$204))</f>
        <v/>
      </c>
      <c r="L30" s="38">
        <f>IF($A30="","",SUMIFS(Recebimentos!$D$5:$D$204,Recebimentos!$B$5:$B$204,$A30,Recebimentos!$H$5:$H$204,"OK"))</f>
        <v/>
      </c>
      <c r="M30" s="38">
        <f>IF(OR($A30="",$J30=""),"",MAX(0,$J30-$L30))</f>
        <v/>
      </c>
      <c r="N30" s="23">
        <f>IF($A30="","",IF(OR($I30="",$J30="",$J30&lt;=0),"Revisar",IF($M30=0,"Quitada",IF($L30&gt;0,IF($I30&lt;Premissas!$B$2,"Parcial vencida",IF($I30=Premissas!$B$2,"Parcial — vence hoje","Parcial")),IF($I30&lt;Premissas!$B$2,"Vencida",IF($I30=Premissas!$B$2,"Vence hoje","Em aberto"))))))</f>
        <v/>
      </c>
      <c r="O30" s="24">
        <f>IF(OR($A30="",$I30="",$M30&lt;=0),"",MAX(0,Premissas!$B$2-$I30))</f>
        <v/>
      </c>
      <c r="P30" s="23">
        <f>IF($A30="","",IF(OR($I30="",$J30="",$J30&lt;=0),"Sem classificação",IF($M30&lt;=0,"Quitada",IF($I30&gt;=Premissas!$B$2,"A vencer",IF(Premissas!$B$2-$I30&lt;=Premissas!$B$4,"1 a "&amp;Premissas!$B$4&amp;" dias",IF(Premissas!$B$2-$I30&lt;=Premissas!$B$5,(Premissas!$B$4+1)&amp;" a "&amp;Premissas!$B$5&amp;" dias",IF(Premissas!$B$2-$I30&lt;=Premissas!$B$6,(Premissas!$B$5+1)&amp;" a "&amp;Premissas!$B$6&amp;" dias","Acima de "&amp;Premissas!$B$6&amp;" dias")))))))</f>
        <v/>
      </c>
      <c r="Q30" s="23">
        <f>IF($A30="","",IF(COUNTIF($A$5:$A$124,$A30)&gt;1,"ID duplicado",IF(OR($B30="",$C30="",$D30="",$E30="",$F30="",$G30="",$H30="",$I30="",$J30="",$J30&lt;=0,$F30&lt;1,$G30&lt;1,$F30&gt;$G30,$H30&gt;$I30),"Cadastro incompleto/inválido",IF($K30&gt;$J30,"Recebimento acima do valor",IF(ABS($K30-$L30)&gt;0.005,"Há recebimento com alerta","OK")))))</f>
        <v/>
      </c>
      <c r="R30" s="17" t="n"/>
    </row>
    <row r="31" ht="20" customHeight="1">
      <c r="A31" s="17" t="n"/>
      <c r="B31" s="17" t="n"/>
      <c r="C31" s="17" t="n"/>
      <c r="D31" s="17" t="n"/>
      <c r="E31" s="39" t="n"/>
      <c r="F31" s="19" t="n"/>
      <c r="G31" s="19" t="n"/>
      <c r="H31" s="39" t="n"/>
      <c r="I31" s="39" t="n"/>
      <c r="J31" s="40" t="n"/>
      <c r="K31" s="37">
        <f>IF($A31="","",SUMIF(Recebimentos!$B$5:$B$204,$A31,Recebimentos!$D$5:$D$204))</f>
        <v/>
      </c>
      <c r="L31" s="37">
        <f>IF($A31="","",SUMIFS(Recebimentos!$D$5:$D$204,Recebimentos!$B$5:$B$204,$A31,Recebimentos!$H$5:$H$204,"OK"))</f>
        <v/>
      </c>
      <c r="M31" s="37">
        <f>IF(OR($A31="",$J31=""),"",MAX(0,$J31-$L31))</f>
        <v/>
      </c>
      <c r="N31" s="21">
        <f>IF($A31="","",IF(OR($I31="",$J31="",$J31&lt;=0),"Revisar",IF($M31=0,"Quitada",IF($L31&gt;0,IF($I31&lt;Premissas!$B$2,"Parcial vencida",IF($I31=Premissas!$B$2,"Parcial — vence hoje","Parcial")),IF($I31&lt;Premissas!$B$2,"Vencida",IF($I31=Premissas!$B$2,"Vence hoje","Em aberto"))))))</f>
        <v/>
      </c>
      <c r="O31" s="22">
        <f>IF(OR($A31="",$I31="",$M31&lt;=0),"",MAX(0,Premissas!$B$2-$I31))</f>
        <v/>
      </c>
      <c r="P31" s="21">
        <f>IF($A31="","",IF(OR($I31="",$J31="",$J31&lt;=0),"Sem classificação",IF($M31&lt;=0,"Quitada",IF($I31&gt;=Premissas!$B$2,"A vencer",IF(Premissas!$B$2-$I31&lt;=Premissas!$B$4,"1 a "&amp;Premissas!$B$4&amp;" dias",IF(Premissas!$B$2-$I31&lt;=Premissas!$B$5,(Premissas!$B$4+1)&amp;" a "&amp;Premissas!$B$5&amp;" dias",IF(Premissas!$B$2-$I31&lt;=Premissas!$B$6,(Premissas!$B$5+1)&amp;" a "&amp;Premissas!$B$6&amp;" dias","Acima de "&amp;Premissas!$B$6&amp;" dias")))))))</f>
        <v/>
      </c>
      <c r="Q31" s="21">
        <f>IF($A31="","",IF(COUNTIF($A$5:$A$124,$A31)&gt;1,"ID duplicado",IF(OR($B31="",$C31="",$D31="",$E31="",$F31="",$G31="",$H31="",$I31="",$J31="",$J31&lt;=0,$F31&lt;1,$G31&lt;1,$F31&gt;$G31,$H31&gt;$I31),"Cadastro incompleto/inválido",IF($K31&gt;$J31,"Recebimento acima do valor",IF(ABS($K31-$L31)&gt;0.005,"Há recebimento com alerta","OK")))))</f>
        <v/>
      </c>
      <c r="R31" s="17" t="n"/>
    </row>
    <row r="32" ht="20" customHeight="1">
      <c r="A32" s="17" t="n"/>
      <c r="B32" s="17" t="n"/>
      <c r="C32" s="17" t="n"/>
      <c r="D32" s="17" t="n"/>
      <c r="E32" s="39" t="n"/>
      <c r="F32" s="19" t="n"/>
      <c r="G32" s="19" t="n"/>
      <c r="H32" s="39" t="n"/>
      <c r="I32" s="39" t="n"/>
      <c r="J32" s="40" t="n"/>
      <c r="K32" s="38">
        <f>IF($A32="","",SUMIF(Recebimentos!$B$5:$B$204,$A32,Recebimentos!$D$5:$D$204))</f>
        <v/>
      </c>
      <c r="L32" s="38">
        <f>IF($A32="","",SUMIFS(Recebimentos!$D$5:$D$204,Recebimentos!$B$5:$B$204,$A32,Recebimentos!$H$5:$H$204,"OK"))</f>
        <v/>
      </c>
      <c r="M32" s="38">
        <f>IF(OR($A32="",$J32=""),"",MAX(0,$J32-$L32))</f>
        <v/>
      </c>
      <c r="N32" s="23">
        <f>IF($A32="","",IF(OR($I32="",$J32="",$J32&lt;=0),"Revisar",IF($M32=0,"Quitada",IF($L32&gt;0,IF($I32&lt;Premissas!$B$2,"Parcial vencida",IF($I32=Premissas!$B$2,"Parcial — vence hoje","Parcial")),IF($I32&lt;Premissas!$B$2,"Vencida",IF($I32=Premissas!$B$2,"Vence hoje","Em aberto"))))))</f>
        <v/>
      </c>
      <c r="O32" s="24">
        <f>IF(OR($A32="",$I32="",$M32&lt;=0),"",MAX(0,Premissas!$B$2-$I32))</f>
        <v/>
      </c>
      <c r="P32" s="23">
        <f>IF($A32="","",IF(OR($I32="",$J32="",$J32&lt;=0),"Sem classificação",IF($M32&lt;=0,"Quitada",IF($I32&gt;=Premissas!$B$2,"A vencer",IF(Premissas!$B$2-$I32&lt;=Premissas!$B$4,"1 a "&amp;Premissas!$B$4&amp;" dias",IF(Premissas!$B$2-$I32&lt;=Premissas!$B$5,(Premissas!$B$4+1)&amp;" a "&amp;Premissas!$B$5&amp;" dias",IF(Premissas!$B$2-$I32&lt;=Premissas!$B$6,(Premissas!$B$5+1)&amp;" a "&amp;Premissas!$B$6&amp;" dias","Acima de "&amp;Premissas!$B$6&amp;" dias")))))))</f>
        <v/>
      </c>
      <c r="Q32" s="23">
        <f>IF($A32="","",IF(COUNTIF($A$5:$A$124,$A32)&gt;1,"ID duplicado",IF(OR($B32="",$C32="",$D32="",$E32="",$F32="",$G32="",$H32="",$I32="",$J32="",$J32&lt;=0,$F32&lt;1,$G32&lt;1,$F32&gt;$G32,$H32&gt;$I32),"Cadastro incompleto/inválido",IF($K32&gt;$J32,"Recebimento acima do valor",IF(ABS($K32-$L32)&gt;0.005,"Há recebimento com alerta","OK")))))</f>
        <v/>
      </c>
      <c r="R32" s="17" t="n"/>
    </row>
    <row r="33" ht="20" customHeight="1">
      <c r="A33" s="17" t="n"/>
      <c r="B33" s="17" t="n"/>
      <c r="C33" s="17" t="n"/>
      <c r="D33" s="17" t="n"/>
      <c r="E33" s="39" t="n"/>
      <c r="F33" s="19" t="n"/>
      <c r="G33" s="19" t="n"/>
      <c r="H33" s="39" t="n"/>
      <c r="I33" s="39" t="n"/>
      <c r="J33" s="40" t="n"/>
      <c r="K33" s="37">
        <f>IF($A33="","",SUMIF(Recebimentos!$B$5:$B$204,$A33,Recebimentos!$D$5:$D$204))</f>
        <v/>
      </c>
      <c r="L33" s="37">
        <f>IF($A33="","",SUMIFS(Recebimentos!$D$5:$D$204,Recebimentos!$B$5:$B$204,$A33,Recebimentos!$H$5:$H$204,"OK"))</f>
        <v/>
      </c>
      <c r="M33" s="37">
        <f>IF(OR($A33="",$J33=""),"",MAX(0,$J33-$L33))</f>
        <v/>
      </c>
      <c r="N33" s="21">
        <f>IF($A33="","",IF(OR($I33="",$J33="",$J33&lt;=0),"Revisar",IF($M33=0,"Quitada",IF($L33&gt;0,IF($I33&lt;Premissas!$B$2,"Parcial vencida",IF($I33=Premissas!$B$2,"Parcial — vence hoje","Parcial")),IF($I33&lt;Premissas!$B$2,"Vencida",IF($I33=Premissas!$B$2,"Vence hoje","Em aberto"))))))</f>
        <v/>
      </c>
      <c r="O33" s="22">
        <f>IF(OR($A33="",$I33="",$M33&lt;=0),"",MAX(0,Premissas!$B$2-$I33))</f>
        <v/>
      </c>
      <c r="P33" s="21">
        <f>IF($A33="","",IF(OR($I33="",$J33="",$J33&lt;=0),"Sem classificação",IF($M33&lt;=0,"Quitada",IF($I33&gt;=Premissas!$B$2,"A vencer",IF(Premissas!$B$2-$I33&lt;=Premissas!$B$4,"1 a "&amp;Premissas!$B$4&amp;" dias",IF(Premissas!$B$2-$I33&lt;=Premissas!$B$5,(Premissas!$B$4+1)&amp;" a "&amp;Premissas!$B$5&amp;" dias",IF(Premissas!$B$2-$I33&lt;=Premissas!$B$6,(Premissas!$B$5+1)&amp;" a "&amp;Premissas!$B$6&amp;" dias","Acima de "&amp;Premissas!$B$6&amp;" dias")))))))</f>
        <v/>
      </c>
      <c r="Q33" s="21">
        <f>IF($A33="","",IF(COUNTIF($A$5:$A$124,$A33)&gt;1,"ID duplicado",IF(OR($B33="",$C33="",$D33="",$E33="",$F33="",$G33="",$H33="",$I33="",$J33="",$J33&lt;=0,$F33&lt;1,$G33&lt;1,$F33&gt;$G33,$H33&gt;$I33),"Cadastro incompleto/inválido",IF($K33&gt;$J33,"Recebimento acima do valor",IF(ABS($K33-$L33)&gt;0.005,"Há recebimento com alerta","OK")))))</f>
        <v/>
      </c>
      <c r="R33" s="17" t="n"/>
    </row>
    <row r="34" ht="20" customHeight="1">
      <c r="A34" s="17" t="n"/>
      <c r="B34" s="17" t="n"/>
      <c r="C34" s="17" t="n"/>
      <c r="D34" s="17" t="n"/>
      <c r="E34" s="39" t="n"/>
      <c r="F34" s="19" t="n"/>
      <c r="G34" s="19" t="n"/>
      <c r="H34" s="39" t="n"/>
      <c r="I34" s="39" t="n"/>
      <c r="J34" s="40" t="n"/>
      <c r="K34" s="38">
        <f>IF($A34="","",SUMIF(Recebimentos!$B$5:$B$204,$A34,Recebimentos!$D$5:$D$204))</f>
        <v/>
      </c>
      <c r="L34" s="38">
        <f>IF($A34="","",SUMIFS(Recebimentos!$D$5:$D$204,Recebimentos!$B$5:$B$204,$A34,Recebimentos!$H$5:$H$204,"OK"))</f>
        <v/>
      </c>
      <c r="M34" s="38">
        <f>IF(OR($A34="",$J34=""),"",MAX(0,$J34-$L34))</f>
        <v/>
      </c>
      <c r="N34" s="23">
        <f>IF($A34="","",IF(OR($I34="",$J34="",$J34&lt;=0),"Revisar",IF($M34=0,"Quitada",IF($L34&gt;0,IF($I34&lt;Premissas!$B$2,"Parcial vencida",IF($I34=Premissas!$B$2,"Parcial — vence hoje","Parcial")),IF($I34&lt;Premissas!$B$2,"Vencida",IF($I34=Premissas!$B$2,"Vence hoje","Em aberto"))))))</f>
        <v/>
      </c>
      <c r="O34" s="24">
        <f>IF(OR($A34="",$I34="",$M34&lt;=0),"",MAX(0,Premissas!$B$2-$I34))</f>
        <v/>
      </c>
      <c r="P34" s="23">
        <f>IF($A34="","",IF(OR($I34="",$J34="",$J34&lt;=0),"Sem classificação",IF($M34&lt;=0,"Quitada",IF($I34&gt;=Premissas!$B$2,"A vencer",IF(Premissas!$B$2-$I34&lt;=Premissas!$B$4,"1 a "&amp;Premissas!$B$4&amp;" dias",IF(Premissas!$B$2-$I34&lt;=Premissas!$B$5,(Premissas!$B$4+1)&amp;" a "&amp;Premissas!$B$5&amp;" dias",IF(Premissas!$B$2-$I34&lt;=Premissas!$B$6,(Premissas!$B$5+1)&amp;" a "&amp;Premissas!$B$6&amp;" dias","Acima de "&amp;Premissas!$B$6&amp;" dias")))))))</f>
        <v/>
      </c>
      <c r="Q34" s="23">
        <f>IF($A34="","",IF(COUNTIF($A$5:$A$124,$A34)&gt;1,"ID duplicado",IF(OR($B34="",$C34="",$D34="",$E34="",$F34="",$G34="",$H34="",$I34="",$J34="",$J34&lt;=0,$F34&lt;1,$G34&lt;1,$F34&gt;$G34,$H34&gt;$I34),"Cadastro incompleto/inválido",IF($K34&gt;$J34,"Recebimento acima do valor",IF(ABS($K34-$L34)&gt;0.005,"Há recebimento com alerta","OK")))))</f>
        <v/>
      </c>
      <c r="R34" s="17" t="n"/>
    </row>
    <row r="35" ht="20" customHeight="1">
      <c r="A35" s="17" t="n"/>
      <c r="B35" s="17" t="n"/>
      <c r="C35" s="17" t="n"/>
      <c r="D35" s="17" t="n"/>
      <c r="E35" s="39" t="n"/>
      <c r="F35" s="19" t="n"/>
      <c r="G35" s="19" t="n"/>
      <c r="H35" s="39" t="n"/>
      <c r="I35" s="39" t="n"/>
      <c r="J35" s="40" t="n"/>
      <c r="K35" s="37">
        <f>IF($A35="","",SUMIF(Recebimentos!$B$5:$B$204,$A35,Recebimentos!$D$5:$D$204))</f>
        <v/>
      </c>
      <c r="L35" s="37">
        <f>IF($A35="","",SUMIFS(Recebimentos!$D$5:$D$204,Recebimentos!$B$5:$B$204,$A35,Recebimentos!$H$5:$H$204,"OK"))</f>
        <v/>
      </c>
      <c r="M35" s="37">
        <f>IF(OR($A35="",$J35=""),"",MAX(0,$J35-$L35))</f>
        <v/>
      </c>
      <c r="N35" s="21">
        <f>IF($A35="","",IF(OR($I35="",$J35="",$J35&lt;=0),"Revisar",IF($M35=0,"Quitada",IF($L35&gt;0,IF($I35&lt;Premissas!$B$2,"Parcial vencida",IF($I35=Premissas!$B$2,"Parcial — vence hoje","Parcial")),IF($I35&lt;Premissas!$B$2,"Vencida",IF($I35=Premissas!$B$2,"Vence hoje","Em aberto"))))))</f>
        <v/>
      </c>
      <c r="O35" s="22">
        <f>IF(OR($A35="",$I35="",$M35&lt;=0),"",MAX(0,Premissas!$B$2-$I35))</f>
        <v/>
      </c>
      <c r="P35" s="21">
        <f>IF($A35="","",IF(OR($I35="",$J35="",$J35&lt;=0),"Sem classificação",IF($M35&lt;=0,"Quitada",IF($I35&gt;=Premissas!$B$2,"A vencer",IF(Premissas!$B$2-$I35&lt;=Premissas!$B$4,"1 a "&amp;Premissas!$B$4&amp;" dias",IF(Premissas!$B$2-$I35&lt;=Premissas!$B$5,(Premissas!$B$4+1)&amp;" a "&amp;Premissas!$B$5&amp;" dias",IF(Premissas!$B$2-$I35&lt;=Premissas!$B$6,(Premissas!$B$5+1)&amp;" a "&amp;Premissas!$B$6&amp;" dias","Acima de "&amp;Premissas!$B$6&amp;" dias")))))))</f>
        <v/>
      </c>
      <c r="Q35" s="21">
        <f>IF($A35="","",IF(COUNTIF($A$5:$A$124,$A35)&gt;1,"ID duplicado",IF(OR($B35="",$C35="",$D35="",$E35="",$F35="",$G35="",$H35="",$I35="",$J35="",$J35&lt;=0,$F35&lt;1,$G35&lt;1,$F35&gt;$G35,$H35&gt;$I35),"Cadastro incompleto/inválido",IF($K35&gt;$J35,"Recebimento acima do valor",IF(ABS($K35-$L35)&gt;0.005,"Há recebimento com alerta","OK")))))</f>
        <v/>
      </c>
      <c r="R35" s="17" t="n"/>
    </row>
    <row r="36" ht="20" customHeight="1">
      <c r="A36" s="17" t="n"/>
      <c r="B36" s="17" t="n"/>
      <c r="C36" s="17" t="n"/>
      <c r="D36" s="17" t="n"/>
      <c r="E36" s="39" t="n"/>
      <c r="F36" s="19" t="n"/>
      <c r="G36" s="19" t="n"/>
      <c r="H36" s="39" t="n"/>
      <c r="I36" s="39" t="n"/>
      <c r="J36" s="40" t="n"/>
      <c r="K36" s="38">
        <f>IF($A36="","",SUMIF(Recebimentos!$B$5:$B$204,$A36,Recebimentos!$D$5:$D$204))</f>
        <v/>
      </c>
      <c r="L36" s="38">
        <f>IF($A36="","",SUMIFS(Recebimentos!$D$5:$D$204,Recebimentos!$B$5:$B$204,$A36,Recebimentos!$H$5:$H$204,"OK"))</f>
        <v/>
      </c>
      <c r="M36" s="38">
        <f>IF(OR($A36="",$J36=""),"",MAX(0,$J36-$L36))</f>
        <v/>
      </c>
      <c r="N36" s="23">
        <f>IF($A36="","",IF(OR($I36="",$J36="",$J36&lt;=0),"Revisar",IF($M36=0,"Quitada",IF($L36&gt;0,IF($I36&lt;Premissas!$B$2,"Parcial vencida",IF($I36=Premissas!$B$2,"Parcial — vence hoje","Parcial")),IF($I36&lt;Premissas!$B$2,"Vencida",IF($I36=Premissas!$B$2,"Vence hoje","Em aberto"))))))</f>
        <v/>
      </c>
      <c r="O36" s="24">
        <f>IF(OR($A36="",$I36="",$M36&lt;=0),"",MAX(0,Premissas!$B$2-$I36))</f>
        <v/>
      </c>
      <c r="P36" s="23">
        <f>IF($A36="","",IF(OR($I36="",$J36="",$J36&lt;=0),"Sem classificação",IF($M36&lt;=0,"Quitada",IF($I36&gt;=Premissas!$B$2,"A vencer",IF(Premissas!$B$2-$I36&lt;=Premissas!$B$4,"1 a "&amp;Premissas!$B$4&amp;" dias",IF(Premissas!$B$2-$I36&lt;=Premissas!$B$5,(Premissas!$B$4+1)&amp;" a "&amp;Premissas!$B$5&amp;" dias",IF(Premissas!$B$2-$I36&lt;=Premissas!$B$6,(Premissas!$B$5+1)&amp;" a "&amp;Premissas!$B$6&amp;" dias","Acima de "&amp;Premissas!$B$6&amp;" dias")))))))</f>
        <v/>
      </c>
      <c r="Q36" s="23">
        <f>IF($A36="","",IF(COUNTIF($A$5:$A$124,$A36)&gt;1,"ID duplicado",IF(OR($B36="",$C36="",$D36="",$E36="",$F36="",$G36="",$H36="",$I36="",$J36="",$J36&lt;=0,$F36&lt;1,$G36&lt;1,$F36&gt;$G36,$H36&gt;$I36),"Cadastro incompleto/inválido",IF($K36&gt;$J36,"Recebimento acima do valor",IF(ABS($K36-$L36)&gt;0.005,"Há recebimento com alerta","OK")))))</f>
        <v/>
      </c>
      <c r="R36" s="17" t="n"/>
    </row>
    <row r="37" ht="20" customHeight="1">
      <c r="A37" s="17" t="n"/>
      <c r="B37" s="17" t="n"/>
      <c r="C37" s="17" t="n"/>
      <c r="D37" s="17" t="n"/>
      <c r="E37" s="39" t="n"/>
      <c r="F37" s="19" t="n"/>
      <c r="G37" s="19" t="n"/>
      <c r="H37" s="39" t="n"/>
      <c r="I37" s="39" t="n"/>
      <c r="J37" s="40" t="n"/>
      <c r="K37" s="37">
        <f>IF($A37="","",SUMIF(Recebimentos!$B$5:$B$204,$A37,Recebimentos!$D$5:$D$204))</f>
        <v/>
      </c>
      <c r="L37" s="37">
        <f>IF($A37="","",SUMIFS(Recebimentos!$D$5:$D$204,Recebimentos!$B$5:$B$204,$A37,Recebimentos!$H$5:$H$204,"OK"))</f>
        <v/>
      </c>
      <c r="M37" s="37">
        <f>IF(OR($A37="",$J37=""),"",MAX(0,$J37-$L37))</f>
        <v/>
      </c>
      <c r="N37" s="21">
        <f>IF($A37="","",IF(OR($I37="",$J37="",$J37&lt;=0),"Revisar",IF($M37=0,"Quitada",IF($L37&gt;0,IF($I37&lt;Premissas!$B$2,"Parcial vencida",IF($I37=Premissas!$B$2,"Parcial — vence hoje","Parcial")),IF($I37&lt;Premissas!$B$2,"Vencida",IF($I37=Premissas!$B$2,"Vence hoje","Em aberto"))))))</f>
        <v/>
      </c>
      <c r="O37" s="22">
        <f>IF(OR($A37="",$I37="",$M37&lt;=0),"",MAX(0,Premissas!$B$2-$I37))</f>
        <v/>
      </c>
      <c r="P37" s="21">
        <f>IF($A37="","",IF(OR($I37="",$J37="",$J37&lt;=0),"Sem classificação",IF($M37&lt;=0,"Quitada",IF($I37&gt;=Premissas!$B$2,"A vencer",IF(Premissas!$B$2-$I37&lt;=Premissas!$B$4,"1 a "&amp;Premissas!$B$4&amp;" dias",IF(Premissas!$B$2-$I37&lt;=Premissas!$B$5,(Premissas!$B$4+1)&amp;" a "&amp;Premissas!$B$5&amp;" dias",IF(Premissas!$B$2-$I37&lt;=Premissas!$B$6,(Premissas!$B$5+1)&amp;" a "&amp;Premissas!$B$6&amp;" dias","Acima de "&amp;Premissas!$B$6&amp;" dias")))))))</f>
        <v/>
      </c>
      <c r="Q37" s="21">
        <f>IF($A37="","",IF(COUNTIF($A$5:$A$124,$A37)&gt;1,"ID duplicado",IF(OR($B37="",$C37="",$D37="",$E37="",$F37="",$G37="",$H37="",$I37="",$J37="",$J37&lt;=0,$F37&lt;1,$G37&lt;1,$F37&gt;$G37,$H37&gt;$I37),"Cadastro incompleto/inválido",IF($K37&gt;$J37,"Recebimento acima do valor",IF(ABS($K37-$L37)&gt;0.005,"Há recebimento com alerta","OK")))))</f>
        <v/>
      </c>
      <c r="R37" s="17" t="n"/>
    </row>
    <row r="38" ht="20" customHeight="1">
      <c r="A38" s="17" t="n"/>
      <c r="B38" s="17" t="n"/>
      <c r="C38" s="17" t="n"/>
      <c r="D38" s="17" t="n"/>
      <c r="E38" s="39" t="n"/>
      <c r="F38" s="19" t="n"/>
      <c r="G38" s="19" t="n"/>
      <c r="H38" s="39" t="n"/>
      <c r="I38" s="39" t="n"/>
      <c r="J38" s="40" t="n"/>
      <c r="K38" s="38">
        <f>IF($A38="","",SUMIF(Recebimentos!$B$5:$B$204,$A38,Recebimentos!$D$5:$D$204))</f>
        <v/>
      </c>
      <c r="L38" s="38">
        <f>IF($A38="","",SUMIFS(Recebimentos!$D$5:$D$204,Recebimentos!$B$5:$B$204,$A38,Recebimentos!$H$5:$H$204,"OK"))</f>
        <v/>
      </c>
      <c r="M38" s="38">
        <f>IF(OR($A38="",$J38=""),"",MAX(0,$J38-$L38))</f>
        <v/>
      </c>
      <c r="N38" s="23">
        <f>IF($A38="","",IF(OR($I38="",$J38="",$J38&lt;=0),"Revisar",IF($M38=0,"Quitada",IF($L38&gt;0,IF($I38&lt;Premissas!$B$2,"Parcial vencida",IF($I38=Premissas!$B$2,"Parcial — vence hoje","Parcial")),IF($I38&lt;Premissas!$B$2,"Vencida",IF($I38=Premissas!$B$2,"Vence hoje","Em aberto"))))))</f>
        <v/>
      </c>
      <c r="O38" s="24">
        <f>IF(OR($A38="",$I38="",$M38&lt;=0),"",MAX(0,Premissas!$B$2-$I38))</f>
        <v/>
      </c>
      <c r="P38" s="23">
        <f>IF($A38="","",IF(OR($I38="",$J38="",$J38&lt;=0),"Sem classificação",IF($M38&lt;=0,"Quitada",IF($I38&gt;=Premissas!$B$2,"A vencer",IF(Premissas!$B$2-$I38&lt;=Premissas!$B$4,"1 a "&amp;Premissas!$B$4&amp;" dias",IF(Premissas!$B$2-$I38&lt;=Premissas!$B$5,(Premissas!$B$4+1)&amp;" a "&amp;Premissas!$B$5&amp;" dias",IF(Premissas!$B$2-$I38&lt;=Premissas!$B$6,(Premissas!$B$5+1)&amp;" a "&amp;Premissas!$B$6&amp;" dias","Acima de "&amp;Premissas!$B$6&amp;" dias")))))))</f>
        <v/>
      </c>
      <c r="Q38" s="23">
        <f>IF($A38="","",IF(COUNTIF($A$5:$A$124,$A38)&gt;1,"ID duplicado",IF(OR($B38="",$C38="",$D38="",$E38="",$F38="",$G38="",$H38="",$I38="",$J38="",$J38&lt;=0,$F38&lt;1,$G38&lt;1,$F38&gt;$G38,$H38&gt;$I38),"Cadastro incompleto/inválido",IF($K38&gt;$J38,"Recebimento acima do valor",IF(ABS($K38-$L38)&gt;0.005,"Há recebimento com alerta","OK")))))</f>
        <v/>
      </c>
      <c r="R38" s="17" t="n"/>
    </row>
    <row r="39" ht="20" customHeight="1">
      <c r="A39" s="17" t="n"/>
      <c r="B39" s="17" t="n"/>
      <c r="C39" s="17" t="n"/>
      <c r="D39" s="17" t="n"/>
      <c r="E39" s="39" t="n"/>
      <c r="F39" s="19" t="n"/>
      <c r="G39" s="19" t="n"/>
      <c r="H39" s="39" t="n"/>
      <c r="I39" s="39" t="n"/>
      <c r="J39" s="40" t="n"/>
      <c r="K39" s="37">
        <f>IF($A39="","",SUMIF(Recebimentos!$B$5:$B$204,$A39,Recebimentos!$D$5:$D$204))</f>
        <v/>
      </c>
      <c r="L39" s="37">
        <f>IF($A39="","",SUMIFS(Recebimentos!$D$5:$D$204,Recebimentos!$B$5:$B$204,$A39,Recebimentos!$H$5:$H$204,"OK"))</f>
        <v/>
      </c>
      <c r="M39" s="37">
        <f>IF(OR($A39="",$J39=""),"",MAX(0,$J39-$L39))</f>
        <v/>
      </c>
      <c r="N39" s="21">
        <f>IF($A39="","",IF(OR($I39="",$J39="",$J39&lt;=0),"Revisar",IF($M39=0,"Quitada",IF($L39&gt;0,IF($I39&lt;Premissas!$B$2,"Parcial vencida",IF($I39=Premissas!$B$2,"Parcial — vence hoje","Parcial")),IF($I39&lt;Premissas!$B$2,"Vencida",IF($I39=Premissas!$B$2,"Vence hoje","Em aberto"))))))</f>
        <v/>
      </c>
      <c r="O39" s="22">
        <f>IF(OR($A39="",$I39="",$M39&lt;=0),"",MAX(0,Premissas!$B$2-$I39))</f>
        <v/>
      </c>
      <c r="P39" s="21">
        <f>IF($A39="","",IF(OR($I39="",$J39="",$J39&lt;=0),"Sem classificação",IF($M39&lt;=0,"Quitada",IF($I39&gt;=Premissas!$B$2,"A vencer",IF(Premissas!$B$2-$I39&lt;=Premissas!$B$4,"1 a "&amp;Premissas!$B$4&amp;" dias",IF(Premissas!$B$2-$I39&lt;=Premissas!$B$5,(Premissas!$B$4+1)&amp;" a "&amp;Premissas!$B$5&amp;" dias",IF(Premissas!$B$2-$I39&lt;=Premissas!$B$6,(Premissas!$B$5+1)&amp;" a "&amp;Premissas!$B$6&amp;" dias","Acima de "&amp;Premissas!$B$6&amp;" dias")))))))</f>
        <v/>
      </c>
      <c r="Q39" s="21">
        <f>IF($A39="","",IF(COUNTIF($A$5:$A$124,$A39)&gt;1,"ID duplicado",IF(OR($B39="",$C39="",$D39="",$E39="",$F39="",$G39="",$H39="",$I39="",$J39="",$J39&lt;=0,$F39&lt;1,$G39&lt;1,$F39&gt;$G39,$H39&gt;$I39),"Cadastro incompleto/inválido",IF($K39&gt;$J39,"Recebimento acima do valor",IF(ABS($K39-$L39)&gt;0.005,"Há recebimento com alerta","OK")))))</f>
        <v/>
      </c>
      <c r="R39" s="17" t="n"/>
    </row>
    <row r="40" ht="20" customHeight="1">
      <c r="A40" s="17" t="n"/>
      <c r="B40" s="17" t="n"/>
      <c r="C40" s="17" t="n"/>
      <c r="D40" s="17" t="n"/>
      <c r="E40" s="39" t="n"/>
      <c r="F40" s="19" t="n"/>
      <c r="G40" s="19" t="n"/>
      <c r="H40" s="39" t="n"/>
      <c r="I40" s="39" t="n"/>
      <c r="J40" s="40" t="n"/>
      <c r="K40" s="38">
        <f>IF($A40="","",SUMIF(Recebimentos!$B$5:$B$204,$A40,Recebimentos!$D$5:$D$204))</f>
        <v/>
      </c>
      <c r="L40" s="38">
        <f>IF($A40="","",SUMIFS(Recebimentos!$D$5:$D$204,Recebimentos!$B$5:$B$204,$A40,Recebimentos!$H$5:$H$204,"OK"))</f>
        <v/>
      </c>
      <c r="M40" s="38">
        <f>IF(OR($A40="",$J40=""),"",MAX(0,$J40-$L40))</f>
        <v/>
      </c>
      <c r="N40" s="23">
        <f>IF($A40="","",IF(OR($I40="",$J40="",$J40&lt;=0),"Revisar",IF($M40=0,"Quitada",IF($L40&gt;0,IF($I40&lt;Premissas!$B$2,"Parcial vencida",IF($I40=Premissas!$B$2,"Parcial — vence hoje","Parcial")),IF($I40&lt;Premissas!$B$2,"Vencida",IF($I40=Premissas!$B$2,"Vence hoje","Em aberto"))))))</f>
        <v/>
      </c>
      <c r="O40" s="24">
        <f>IF(OR($A40="",$I40="",$M40&lt;=0),"",MAX(0,Premissas!$B$2-$I40))</f>
        <v/>
      </c>
      <c r="P40" s="23">
        <f>IF($A40="","",IF(OR($I40="",$J40="",$J40&lt;=0),"Sem classificação",IF($M40&lt;=0,"Quitada",IF($I40&gt;=Premissas!$B$2,"A vencer",IF(Premissas!$B$2-$I40&lt;=Premissas!$B$4,"1 a "&amp;Premissas!$B$4&amp;" dias",IF(Premissas!$B$2-$I40&lt;=Premissas!$B$5,(Premissas!$B$4+1)&amp;" a "&amp;Premissas!$B$5&amp;" dias",IF(Premissas!$B$2-$I40&lt;=Premissas!$B$6,(Premissas!$B$5+1)&amp;" a "&amp;Premissas!$B$6&amp;" dias","Acima de "&amp;Premissas!$B$6&amp;" dias")))))))</f>
        <v/>
      </c>
      <c r="Q40" s="23">
        <f>IF($A40="","",IF(COUNTIF($A$5:$A$124,$A40)&gt;1,"ID duplicado",IF(OR($B40="",$C40="",$D40="",$E40="",$F40="",$G40="",$H40="",$I40="",$J40="",$J40&lt;=0,$F40&lt;1,$G40&lt;1,$F40&gt;$G40,$H40&gt;$I40),"Cadastro incompleto/inválido",IF($K40&gt;$J40,"Recebimento acima do valor",IF(ABS($K40-$L40)&gt;0.005,"Há recebimento com alerta","OK")))))</f>
        <v/>
      </c>
      <c r="R40" s="17" t="n"/>
    </row>
    <row r="41" ht="20" customHeight="1">
      <c r="A41" s="17" t="n"/>
      <c r="B41" s="17" t="n"/>
      <c r="C41" s="17" t="n"/>
      <c r="D41" s="17" t="n"/>
      <c r="E41" s="39" t="n"/>
      <c r="F41" s="19" t="n"/>
      <c r="G41" s="19" t="n"/>
      <c r="H41" s="39" t="n"/>
      <c r="I41" s="39" t="n"/>
      <c r="J41" s="40" t="n"/>
      <c r="K41" s="37">
        <f>IF($A41="","",SUMIF(Recebimentos!$B$5:$B$204,$A41,Recebimentos!$D$5:$D$204))</f>
        <v/>
      </c>
      <c r="L41" s="37">
        <f>IF($A41="","",SUMIFS(Recebimentos!$D$5:$D$204,Recebimentos!$B$5:$B$204,$A41,Recebimentos!$H$5:$H$204,"OK"))</f>
        <v/>
      </c>
      <c r="M41" s="37">
        <f>IF(OR($A41="",$J41=""),"",MAX(0,$J41-$L41))</f>
        <v/>
      </c>
      <c r="N41" s="21">
        <f>IF($A41="","",IF(OR($I41="",$J41="",$J41&lt;=0),"Revisar",IF($M41=0,"Quitada",IF($L41&gt;0,IF($I41&lt;Premissas!$B$2,"Parcial vencida",IF($I41=Premissas!$B$2,"Parcial — vence hoje","Parcial")),IF($I41&lt;Premissas!$B$2,"Vencida",IF($I41=Premissas!$B$2,"Vence hoje","Em aberto"))))))</f>
        <v/>
      </c>
      <c r="O41" s="22">
        <f>IF(OR($A41="",$I41="",$M41&lt;=0),"",MAX(0,Premissas!$B$2-$I41))</f>
        <v/>
      </c>
      <c r="P41" s="21">
        <f>IF($A41="","",IF(OR($I41="",$J41="",$J41&lt;=0),"Sem classificação",IF($M41&lt;=0,"Quitada",IF($I41&gt;=Premissas!$B$2,"A vencer",IF(Premissas!$B$2-$I41&lt;=Premissas!$B$4,"1 a "&amp;Premissas!$B$4&amp;" dias",IF(Premissas!$B$2-$I41&lt;=Premissas!$B$5,(Premissas!$B$4+1)&amp;" a "&amp;Premissas!$B$5&amp;" dias",IF(Premissas!$B$2-$I41&lt;=Premissas!$B$6,(Premissas!$B$5+1)&amp;" a "&amp;Premissas!$B$6&amp;" dias","Acima de "&amp;Premissas!$B$6&amp;" dias")))))))</f>
        <v/>
      </c>
      <c r="Q41" s="21">
        <f>IF($A41="","",IF(COUNTIF($A$5:$A$124,$A41)&gt;1,"ID duplicado",IF(OR($B41="",$C41="",$D41="",$E41="",$F41="",$G41="",$H41="",$I41="",$J41="",$J41&lt;=0,$F41&lt;1,$G41&lt;1,$F41&gt;$G41,$H41&gt;$I41),"Cadastro incompleto/inválido",IF($K41&gt;$J41,"Recebimento acima do valor",IF(ABS($K41-$L41)&gt;0.005,"Há recebimento com alerta","OK")))))</f>
        <v/>
      </c>
      <c r="R41" s="17" t="n"/>
    </row>
    <row r="42" ht="20" customHeight="1">
      <c r="A42" s="17" t="n"/>
      <c r="B42" s="17" t="n"/>
      <c r="C42" s="17" t="n"/>
      <c r="D42" s="17" t="n"/>
      <c r="E42" s="39" t="n"/>
      <c r="F42" s="19" t="n"/>
      <c r="G42" s="19" t="n"/>
      <c r="H42" s="39" t="n"/>
      <c r="I42" s="39" t="n"/>
      <c r="J42" s="40" t="n"/>
      <c r="K42" s="38">
        <f>IF($A42="","",SUMIF(Recebimentos!$B$5:$B$204,$A42,Recebimentos!$D$5:$D$204))</f>
        <v/>
      </c>
      <c r="L42" s="38">
        <f>IF($A42="","",SUMIFS(Recebimentos!$D$5:$D$204,Recebimentos!$B$5:$B$204,$A42,Recebimentos!$H$5:$H$204,"OK"))</f>
        <v/>
      </c>
      <c r="M42" s="38">
        <f>IF(OR($A42="",$J42=""),"",MAX(0,$J42-$L42))</f>
        <v/>
      </c>
      <c r="N42" s="23">
        <f>IF($A42="","",IF(OR($I42="",$J42="",$J42&lt;=0),"Revisar",IF($M42=0,"Quitada",IF($L42&gt;0,IF($I42&lt;Premissas!$B$2,"Parcial vencida",IF($I42=Premissas!$B$2,"Parcial — vence hoje","Parcial")),IF($I42&lt;Premissas!$B$2,"Vencida",IF($I42=Premissas!$B$2,"Vence hoje","Em aberto"))))))</f>
        <v/>
      </c>
      <c r="O42" s="24">
        <f>IF(OR($A42="",$I42="",$M42&lt;=0),"",MAX(0,Premissas!$B$2-$I42))</f>
        <v/>
      </c>
      <c r="P42" s="23">
        <f>IF($A42="","",IF(OR($I42="",$J42="",$J42&lt;=0),"Sem classificação",IF($M42&lt;=0,"Quitada",IF($I42&gt;=Premissas!$B$2,"A vencer",IF(Premissas!$B$2-$I42&lt;=Premissas!$B$4,"1 a "&amp;Premissas!$B$4&amp;" dias",IF(Premissas!$B$2-$I42&lt;=Premissas!$B$5,(Premissas!$B$4+1)&amp;" a "&amp;Premissas!$B$5&amp;" dias",IF(Premissas!$B$2-$I42&lt;=Premissas!$B$6,(Premissas!$B$5+1)&amp;" a "&amp;Premissas!$B$6&amp;" dias","Acima de "&amp;Premissas!$B$6&amp;" dias")))))))</f>
        <v/>
      </c>
      <c r="Q42" s="23">
        <f>IF($A42="","",IF(COUNTIF($A$5:$A$124,$A42)&gt;1,"ID duplicado",IF(OR($B42="",$C42="",$D42="",$E42="",$F42="",$G42="",$H42="",$I42="",$J42="",$J42&lt;=0,$F42&lt;1,$G42&lt;1,$F42&gt;$G42,$H42&gt;$I42),"Cadastro incompleto/inválido",IF($K42&gt;$J42,"Recebimento acima do valor",IF(ABS($K42-$L42)&gt;0.005,"Há recebimento com alerta","OK")))))</f>
        <v/>
      </c>
      <c r="R42" s="17" t="n"/>
    </row>
    <row r="43" ht="20" customHeight="1">
      <c r="A43" s="17" t="n"/>
      <c r="B43" s="17" t="n"/>
      <c r="C43" s="17" t="n"/>
      <c r="D43" s="17" t="n"/>
      <c r="E43" s="39" t="n"/>
      <c r="F43" s="19" t="n"/>
      <c r="G43" s="19" t="n"/>
      <c r="H43" s="39" t="n"/>
      <c r="I43" s="39" t="n"/>
      <c r="J43" s="40" t="n"/>
      <c r="K43" s="37">
        <f>IF($A43="","",SUMIF(Recebimentos!$B$5:$B$204,$A43,Recebimentos!$D$5:$D$204))</f>
        <v/>
      </c>
      <c r="L43" s="37">
        <f>IF($A43="","",SUMIFS(Recebimentos!$D$5:$D$204,Recebimentos!$B$5:$B$204,$A43,Recebimentos!$H$5:$H$204,"OK"))</f>
        <v/>
      </c>
      <c r="M43" s="37">
        <f>IF(OR($A43="",$J43=""),"",MAX(0,$J43-$L43))</f>
        <v/>
      </c>
      <c r="N43" s="21">
        <f>IF($A43="","",IF(OR($I43="",$J43="",$J43&lt;=0),"Revisar",IF($M43=0,"Quitada",IF($L43&gt;0,IF($I43&lt;Premissas!$B$2,"Parcial vencida",IF($I43=Premissas!$B$2,"Parcial — vence hoje","Parcial")),IF($I43&lt;Premissas!$B$2,"Vencida",IF($I43=Premissas!$B$2,"Vence hoje","Em aberto"))))))</f>
        <v/>
      </c>
      <c r="O43" s="22">
        <f>IF(OR($A43="",$I43="",$M43&lt;=0),"",MAX(0,Premissas!$B$2-$I43))</f>
        <v/>
      </c>
      <c r="P43" s="21">
        <f>IF($A43="","",IF(OR($I43="",$J43="",$J43&lt;=0),"Sem classificação",IF($M43&lt;=0,"Quitada",IF($I43&gt;=Premissas!$B$2,"A vencer",IF(Premissas!$B$2-$I43&lt;=Premissas!$B$4,"1 a "&amp;Premissas!$B$4&amp;" dias",IF(Premissas!$B$2-$I43&lt;=Premissas!$B$5,(Premissas!$B$4+1)&amp;" a "&amp;Premissas!$B$5&amp;" dias",IF(Premissas!$B$2-$I43&lt;=Premissas!$B$6,(Premissas!$B$5+1)&amp;" a "&amp;Premissas!$B$6&amp;" dias","Acima de "&amp;Premissas!$B$6&amp;" dias")))))))</f>
        <v/>
      </c>
      <c r="Q43" s="21">
        <f>IF($A43="","",IF(COUNTIF($A$5:$A$124,$A43)&gt;1,"ID duplicado",IF(OR($B43="",$C43="",$D43="",$E43="",$F43="",$G43="",$H43="",$I43="",$J43="",$J43&lt;=0,$F43&lt;1,$G43&lt;1,$F43&gt;$G43,$H43&gt;$I43),"Cadastro incompleto/inválido",IF($K43&gt;$J43,"Recebimento acima do valor",IF(ABS($K43-$L43)&gt;0.005,"Há recebimento com alerta","OK")))))</f>
        <v/>
      </c>
      <c r="R43" s="17" t="n"/>
    </row>
    <row r="44" ht="20" customHeight="1">
      <c r="A44" s="17" t="n"/>
      <c r="B44" s="17" t="n"/>
      <c r="C44" s="17" t="n"/>
      <c r="D44" s="17" t="n"/>
      <c r="E44" s="39" t="n"/>
      <c r="F44" s="19" t="n"/>
      <c r="G44" s="19" t="n"/>
      <c r="H44" s="39" t="n"/>
      <c r="I44" s="39" t="n"/>
      <c r="J44" s="40" t="n"/>
      <c r="K44" s="38">
        <f>IF($A44="","",SUMIF(Recebimentos!$B$5:$B$204,$A44,Recebimentos!$D$5:$D$204))</f>
        <v/>
      </c>
      <c r="L44" s="38">
        <f>IF($A44="","",SUMIFS(Recebimentos!$D$5:$D$204,Recebimentos!$B$5:$B$204,$A44,Recebimentos!$H$5:$H$204,"OK"))</f>
        <v/>
      </c>
      <c r="M44" s="38">
        <f>IF(OR($A44="",$J44=""),"",MAX(0,$J44-$L44))</f>
        <v/>
      </c>
      <c r="N44" s="23">
        <f>IF($A44="","",IF(OR($I44="",$J44="",$J44&lt;=0),"Revisar",IF($M44=0,"Quitada",IF($L44&gt;0,IF($I44&lt;Premissas!$B$2,"Parcial vencida",IF($I44=Premissas!$B$2,"Parcial — vence hoje","Parcial")),IF($I44&lt;Premissas!$B$2,"Vencida",IF($I44=Premissas!$B$2,"Vence hoje","Em aberto"))))))</f>
        <v/>
      </c>
      <c r="O44" s="24">
        <f>IF(OR($A44="",$I44="",$M44&lt;=0),"",MAX(0,Premissas!$B$2-$I44))</f>
        <v/>
      </c>
      <c r="P44" s="23">
        <f>IF($A44="","",IF(OR($I44="",$J44="",$J44&lt;=0),"Sem classificação",IF($M44&lt;=0,"Quitada",IF($I44&gt;=Premissas!$B$2,"A vencer",IF(Premissas!$B$2-$I44&lt;=Premissas!$B$4,"1 a "&amp;Premissas!$B$4&amp;" dias",IF(Premissas!$B$2-$I44&lt;=Premissas!$B$5,(Premissas!$B$4+1)&amp;" a "&amp;Premissas!$B$5&amp;" dias",IF(Premissas!$B$2-$I44&lt;=Premissas!$B$6,(Premissas!$B$5+1)&amp;" a "&amp;Premissas!$B$6&amp;" dias","Acima de "&amp;Premissas!$B$6&amp;" dias")))))))</f>
        <v/>
      </c>
      <c r="Q44" s="23">
        <f>IF($A44="","",IF(COUNTIF($A$5:$A$124,$A44)&gt;1,"ID duplicado",IF(OR($B44="",$C44="",$D44="",$E44="",$F44="",$G44="",$H44="",$I44="",$J44="",$J44&lt;=0,$F44&lt;1,$G44&lt;1,$F44&gt;$G44,$H44&gt;$I44),"Cadastro incompleto/inválido",IF($K44&gt;$J44,"Recebimento acima do valor",IF(ABS($K44-$L44)&gt;0.005,"Há recebimento com alerta","OK")))))</f>
        <v/>
      </c>
      <c r="R44" s="17" t="n"/>
    </row>
    <row r="45" ht="20" customHeight="1">
      <c r="A45" s="17" t="n"/>
      <c r="B45" s="17" t="n"/>
      <c r="C45" s="17" t="n"/>
      <c r="D45" s="17" t="n"/>
      <c r="E45" s="39" t="n"/>
      <c r="F45" s="19" t="n"/>
      <c r="G45" s="19" t="n"/>
      <c r="H45" s="39" t="n"/>
      <c r="I45" s="39" t="n"/>
      <c r="J45" s="40" t="n"/>
      <c r="K45" s="37">
        <f>IF($A45="","",SUMIF(Recebimentos!$B$5:$B$204,$A45,Recebimentos!$D$5:$D$204))</f>
        <v/>
      </c>
      <c r="L45" s="37">
        <f>IF($A45="","",SUMIFS(Recebimentos!$D$5:$D$204,Recebimentos!$B$5:$B$204,$A45,Recebimentos!$H$5:$H$204,"OK"))</f>
        <v/>
      </c>
      <c r="M45" s="37">
        <f>IF(OR($A45="",$J45=""),"",MAX(0,$J45-$L45))</f>
        <v/>
      </c>
      <c r="N45" s="21">
        <f>IF($A45="","",IF(OR($I45="",$J45="",$J45&lt;=0),"Revisar",IF($M45=0,"Quitada",IF($L45&gt;0,IF($I45&lt;Premissas!$B$2,"Parcial vencida",IF($I45=Premissas!$B$2,"Parcial — vence hoje","Parcial")),IF($I45&lt;Premissas!$B$2,"Vencida",IF($I45=Premissas!$B$2,"Vence hoje","Em aberto"))))))</f>
        <v/>
      </c>
      <c r="O45" s="22">
        <f>IF(OR($A45="",$I45="",$M45&lt;=0),"",MAX(0,Premissas!$B$2-$I45))</f>
        <v/>
      </c>
      <c r="P45" s="21">
        <f>IF($A45="","",IF(OR($I45="",$J45="",$J45&lt;=0),"Sem classificação",IF($M45&lt;=0,"Quitada",IF($I45&gt;=Premissas!$B$2,"A vencer",IF(Premissas!$B$2-$I45&lt;=Premissas!$B$4,"1 a "&amp;Premissas!$B$4&amp;" dias",IF(Premissas!$B$2-$I45&lt;=Premissas!$B$5,(Premissas!$B$4+1)&amp;" a "&amp;Premissas!$B$5&amp;" dias",IF(Premissas!$B$2-$I45&lt;=Premissas!$B$6,(Premissas!$B$5+1)&amp;" a "&amp;Premissas!$B$6&amp;" dias","Acima de "&amp;Premissas!$B$6&amp;" dias")))))))</f>
        <v/>
      </c>
      <c r="Q45" s="21">
        <f>IF($A45="","",IF(COUNTIF($A$5:$A$124,$A45)&gt;1,"ID duplicado",IF(OR($B45="",$C45="",$D45="",$E45="",$F45="",$G45="",$H45="",$I45="",$J45="",$J45&lt;=0,$F45&lt;1,$G45&lt;1,$F45&gt;$G45,$H45&gt;$I45),"Cadastro incompleto/inválido",IF($K45&gt;$J45,"Recebimento acima do valor",IF(ABS($K45-$L45)&gt;0.005,"Há recebimento com alerta","OK")))))</f>
        <v/>
      </c>
      <c r="R45" s="17" t="n"/>
    </row>
    <row r="46" ht="20" customHeight="1">
      <c r="A46" s="17" t="n"/>
      <c r="B46" s="17" t="n"/>
      <c r="C46" s="17" t="n"/>
      <c r="D46" s="17" t="n"/>
      <c r="E46" s="39" t="n"/>
      <c r="F46" s="19" t="n"/>
      <c r="G46" s="19" t="n"/>
      <c r="H46" s="39" t="n"/>
      <c r="I46" s="39" t="n"/>
      <c r="J46" s="40" t="n"/>
      <c r="K46" s="38">
        <f>IF($A46="","",SUMIF(Recebimentos!$B$5:$B$204,$A46,Recebimentos!$D$5:$D$204))</f>
        <v/>
      </c>
      <c r="L46" s="38">
        <f>IF($A46="","",SUMIFS(Recebimentos!$D$5:$D$204,Recebimentos!$B$5:$B$204,$A46,Recebimentos!$H$5:$H$204,"OK"))</f>
        <v/>
      </c>
      <c r="M46" s="38">
        <f>IF(OR($A46="",$J46=""),"",MAX(0,$J46-$L46))</f>
        <v/>
      </c>
      <c r="N46" s="23">
        <f>IF($A46="","",IF(OR($I46="",$J46="",$J46&lt;=0),"Revisar",IF($M46=0,"Quitada",IF($L46&gt;0,IF($I46&lt;Premissas!$B$2,"Parcial vencida",IF($I46=Premissas!$B$2,"Parcial — vence hoje","Parcial")),IF($I46&lt;Premissas!$B$2,"Vencida",IF($I46=Premissas!$B$2,"Vence hoje","Em aberto"))))))</f>
        <v/>
      </c>
      <c r="O46" s="24">
        <f>IF(OR($A46="",$I46="",$M46&lt;=0),"",MAX(0,Premissas!$B$2-$I46))</f>
        <v/>
      </c>
      <c r="P46" s="23">
        <f>IF($A46="","",IF(OR($I46="",$J46="",$J46&lt;=0),"Sem classificação",IF($M46&lt;=0,"Quitada",IF($I46&gt;=Premissas!$B$2,"A vencer",IF(Premissas!$B$2-$I46&lt;=Premissas!$B$4,"1 a "&amp;Premissas!$B$4&amp;" dias",IF(Premissas!$B$2-$I46&lt;=Premissas!$B$5,(Premissas!$B$4+1)&amp;" a "&amp;Premissas!$B$5&amp;" dias",IF(Premissas!$B$2-$I46&lt;=Premissas!$B$6,(Premissas!$B$5+1)&amp;" a "&amp;Premissas!$B$6&amp;" dias","Acima de "&amp;Premissas!$B$6&amp;" dias")))))))</f>
        <v/>
      </c>
      <c r="Q46" s="23">
        <f>IF($A46="","",IF(COUNTIF($A$5:$A$124,$A46)&gt;1,"ID duplicado",IF(OR($B46="",$C46="",$D46="",$E46="",$F46="",$G46="",$H46="",$I46="",$J46="",$J46&lt;=0,$F46&lt;1,$G46&lt;1,$F46&gt;$G46,$H46&gt;$I46),"Cadastro incompleto/inválido",IF($K46&gt;$J46,"Recebimento acima do valor",IF(ABS($K46-$L46)&gt;0.005,"Há recebimento com alerta","OK")))))</f>
        <v/>
      </c>
      <c r="R46" s="17" t="n"/>
    </row>
    <row r="47" ht="20" customHeight="1">
      <c r="A47" s="17" t="n"/>
      <c r="B47" s="17" t="n"/>
      <c r="C47" s="17" t="n"/>
      <c r="D47" s="17" t="n"/>
      <c r="E47" s="39" t="n"/>
      <c r="F47" s="19" t="n"/>
      <c r="G47" s="19" t="n"/>
      <c r="H47" s="39" t="n"/>
      <c r="I47" s="39" t="n"/>
      <c r="J47" s="40" t="n"/>
      <c r="K47" s="37">
        <f>IF($A47="","",SUMIF(Recebimentos!$B$5:$B$204,$A47,Recebimentos!$D$5:$D$204))</f>
        <v/>
      </c>
      <c r="L47" s="37">
        <f>IF($A47="","",SUMIFS(Recebimentos!$D$5:$D$204,Recebimentos!$B$5:$B$204,$A47,Recebimentos!$H$5:$H$204,"OK"))</f>
        <v/>
      </c>
      <c r="M47" s="37">
        <f>IF(OR($A47="",$J47=""),"",MAX(0,$J47-$L47))</f>
        <v/>
      </c>
      <c r="N47" s="21">
        <f>IF($A47="","",IF(OR($I47="",$J47="",$J47&lt;=0),"Revisar",IF($M47=0,"Quitada",IF($L47&gt;0,IF($I47&lt;Premissas!$B$2,"Parcial vencida",IF($I47=Premissas!$B$2,"Parcial — vence hoje","Parcial")),IF($I47&lt;Premissas!$B$2,"Vencida",IF($I47=Premissas!$B$2,"Vence hoje","Em aberto"))))))</f>
        <v/>
      </c>
      <c r="O47" s="22">
        <f>IF(OR($A47="",$I47="",$M47&lt;=0),"",MAX(0,Premissas!$B$2-$I47))</f>
        <v/>
      </c>
      <c r="P47" s="21">
        <f>IF($A47="","",IF(OR($I47="",$J47="",$J47&lt;=0),"Sem classificação",IF($M47&lt;=0,"Quitada",IF($I47&gt;=Premissas!$B$2,"A vencer",IF(Premissas!$B$2-$I47&lt;=Premissas!$B$4,"1 a "&amp;Premissas!$B$4&amp;" dias",IF(Premissas!$B$2-$I47&lt;=Premissas!$B$5,(Premissas!$B$4+1)&amp;" a "&amp;Premissas!$B$5&amp;" dias",IF(Premissas!$B$2-$I47&lt;=Premissas!$B$6,(Premissas!$B$5+1)&amp;" a "&amp;Premissas!$B$6&amp;" dias","Acima de "&amp;Premissas!$B$6&amp;" dias")))))))</f>
        <v/>
      </c>
      <c r="Q47" s="21">
        <f>IF($A47="","",IF(COUNTIF($A$5:$A$124,$A47)&gt;1,"ID duplicado",IF(OR($B47="",$C47="",$D47="",$E47="",$F47="",$G47="",$H47="",$I47="",$J47="",$J47&lt;=0,$F47&lt;1,$G47&lt;1,$F47&gt;$G47,$H47&gt;$I47),"Cadastro incompleto/inválido",IF($K47&gt;$J47,"Recebimento acima do valor",IF(ABS($K47-$L47)&gt;0.005,"Há recebimento com alerta","OK")))))</f>
        <v/>
      </c>
      <c r="R47" s="17" t="n"/>
    </row>
    <row r="48" ht="20" customHeight="1">
      <c r="A48" s="17" t="n"/>
      <c r="B48" s="17" t="n"/>
      <c r="C48" s="17" t="n"/>
      <c r="D48" s="17" t="n"/>
      <c r="E48" s="39" t="n"/>
      <c r="F48" s="19" t="n"/>
      <c r="G48" s="19" t="n"/>
      <c r="H48" s="39" t="n"/>
      <c r="I48" s="39" t="n"/>
      <c r="J48" s="40" t="n"/>
      <c r="K48" s="38">
        <f>IF($A48="","",SUMIF(Recebimentos!$B$5:$B$204,$A48,Recebimentos!$D$5:$D$204))</f>
        <v/>
      </c>
      <c r="L48" s="38">
        <f>IF($A48="","",SUMIFS(Recebimentos!$D$5:$D$204,Recebimentos!$B$5:$B$204,$A48,Recebimentos!$H$5:$H$204,"OK"))</f>
        <v/>
      </c>
      <c r="M48" s="38">
        <f>IF(OR($A48="",$J48=""),"",MAX(0,$J48-$L48))</f>
        <v/>
      </c>
      <c r="N48" s="23">
        <f>IF($A48="","",IF(OR($I48="",$J48="",$J48&lt;=0),"Revisar",IF($M48=0,"Quitada",IF($L48&gt;0,IF($I48&lt;Premissas!$B$2,"Parcial vencida",IF($I48=Premissas!$B$2,"Parcial — vence hoje","Parcial")),IF($I48&lt;Premissas!$B$2,"Vencida",IF($I48=Premissas!$B$2,"Vence hoje","Em aberto"))))))</f>
        <v/>
      </c>
      <c r="O48" s="24">
        <f>IF(OR($A48="",$I48="",$M48&lt;=0),"",MAX(0,Premissas!$B$2-$I48))</f>
        <v/>
      </c>
      <c r="P48" s="23">
        <f>IF($A48="","",IF(OR($I48="",$J48="",$J48&lt;=0),"Sem classificação",IF($M48&lt;=0,"Quitada",IF($I48&gt;=Premissas!$B$2,"A vencer",IF(Premissas!$B$2-$I48&lt;=Premissas!$B$4,"1 a "&amp;Premissas!$B$4&amp;" dias",IF(Premissas!$B$2-$I48&lt;=Premissas!$B$5,(Premissas!$B$4+1)&amp;" a "&amp;Premissas!$B$5&amp;" dias",IF(Premissas!$B$2-$I48&lt;=Premissas!$B$6,(Premissas!$B$5+1)&amp;" a "&amp;Premissas!$B$6&amp;" dias","Acima de "&amp;Premissas!$B$6&amp;" dias")))))))</f>
        <v/>
      </c>
      <c r="Q48" s="23">
        <f>IF($A48="","",IF(COUNTIF($A$5:$A$124,$A48)&gt;1,"ID duplicado",IF(OR($B48="",$C48="",$D48="",$E48="",$F48="",$G48="",$H48="",$I48="",$J48="",$J48&lt;=0,$F48&lt;1,$G48&lt;1,$F48&gt;$G48,$H48&gt;$I48),"Cadastro incompleto/inválido",IF($K48&gt;$J48,"Recebimento acima do valor",IF(ABS($K48-$L48)&gt;0.005,"Há recebimento com alerta","OK")))))</f>
        <v/>
      </c>
      <c r="R48" s="17" t="n"/>
    </row>
    <row r="49" ht="20" customHeight="1">
      <c r="A49" s="17" t="n"/>
      <c r="B49" s="17" t="n"/>
      <c r="C49" s="17" t="n"/>
      <c r="D49" s="17" t="n"/>
      <c r="E49" s="39" t="n"/>
      <c r="F49" s="19" t="n"/>
      <c r="G49" s="19" t="n"/>
      <c r="H49" s="39" t="n"/>
      <c r="I49" s="39" t="n"/>
      <c r="J49" s="40" t="n"/>
      <c r="K49" s="37">
        <f>IF($A49="","",SUMIF(Recebimentos!$B$5:$B$204,$A49,Recebimentos!$D$5:$D$204))</f>
        <v/>
      </c>
      <c r="L49" s="37">
        <f>IF($A49="","",SUMIFS(Recebimentos!$D$5:$D$204,Recebimentos!$B$5:$B$204,$A49,Recebimentos!$H$5:$H$204,"OK"))</f>
        <v/>
      </c>
      <c r="M49" s="37">
        <f>IF(OR($A49="",$J49=""),"",MAX(0,$J49-$L49))</f>
        <v/>
      </c>
      <c r="N49" s="21">
        <f>IF($A49="","",IF(OR($I49="",$J49="",$J49&lt;=0),"Revisar",IF($M49=0,"Quitada",IF($L49&gt;0,IF($I49&lt;Premissas!$B$2,"Parcial vencida",IF($I49=Premissas!$B$2,"Parcial — vence hoje","Parcial")),IF($I49&lt;Premissas!$B$2,"Vencida",IF($I49=Premissas!$B$2,"Vence hoje","Em aberto"))))))</f>
        <v/>
      </c>
      <c r="O49" s="22">
        <f>IF(OR($A49="",$I49="",$M49&lt;=0),"",MAX(0,Premissas!$B$2-$I49))</f>
        <v/>
      </c>
      <c r="P49" s="21">
        <f>IF($A49="","",IF(OR($I49="",$J49="",$J49&lt;=0),"Sem classificação",IF($M49&lt;=0,"Quitada",IF($I49&gt;=Premissas!$B$2,"A vencer",IF(Premissas!$B$2-$I49&lt;=Premissas!$B$4,"1 a "&amp;Premissas!$B$4&amp;" dias",IF(Premissas!$B$2-$I49&lt;=Premissas!$B$5,(Premissas!$B$4+1)&amp;" a "&amp;Premissas!$B$5&amp;" dias",IF(Premissas!$B$2-$I49&lt;=Premissas!$B$6,(Premissas!$B$5+1)&amp;" a "&amp;Premissas!$B$6&amp;" dias","Acima de "&amp;Premissas!$B$6&amp;" dias")))))))</f>
        <v/>
      </c>
      <c r="Q49" s="21">
        <f>IF($A49="","",IF(COUNTIF($A$5:$A$124,$A49)&gt;1,"ID duplicado",IF(OR($B49="",$C49="",$D49="",$E49="",$F49="",$G49="",$H49="",$I49="",$J49="",$J49&lt;=0,$F49&lt;1,$G49&lt;1,$F49&gt;$G49,$H49&gt;$I49),"Cadastro incompleto/inválido",IF($K49&gt;$J49,"Recebimento acima do valor",IF(ABS($K49-$L49)&gt;0.005,"Há recebimento com alerta","OK")))))</f>
        <v/>
      </c>
      <c r="R49" s="17" t="n"/>
    </row>
    <row r="50" ht="20" customHeight="1">
      <c r="A50" s="17" t="n"/>
      <c r="B50" s="17" t="n"/>
      <c r="C50" s="17" t="n"/>
      <c r="D50" s="17" t="n"/>
      <c r="E50" s="39" t="n"/>
      <c r="F50" s="19" t="n"/>
      <c r="G50" s="19" t="n"/>
      <c r="H50" s="39" t="n"/>
      <c r="I50" s="39" t="n"/>
      <c r="J50" s="40" t="n"/>
      <c r="K50" s="38">
        <f>IF($A50="","",SUMIF(Recebimentos!$B$5:$B$204,$A50,Recebimentos!$D$5:$D$204))</f>
        <v/>
      </c>
      <c r="L50" s="38">
        <f>IF($A50="","",SUMIFS(Recebimentos!$D$5:$D$204,Recebimentos!$B$5:$B$204,$A50,Recebimentos!$H$5:$H$204,"OK"))</f>
        <v/>
      </c>
      <c r="M50" s="38">
        <f>IF(OR($A50="",$J50=""),"",MAX(0,$J50-$L50))</f>
        <v/>
      </c>
      <c r="N50" s="23">
        <f>IF($A50="","",IF(OR($I50="",$J50="",$J50&lt;=0),"Revisar",IF($M50=0,"Quitada",IF($L50&gt;0,IF($I50&lt;Premissas!$B$2,"Parcial vencida",IF($I50=Premissas!$B$2,"Parcial — vence hoje","Parcial")),IF($I50&lt;Premissas!$B$2,"Vencida",IF($I50=Premissas!$B$2,"Vence hoje","Em aberto"))))))</f>
        <v/>
      </c>
      <c r="O50" s="24">
        <f>IF(OR($A50="",$I50="",$M50&lt;=0),"",MAX(0,Premissas!$B$2-$I50))</f>
        <v/>
      </c>
      <c r="P50" s="23">
        <f>IF($A50="","",IF(OR($I50="",$J50="",$J50&lt;=0),"Sem classificação",IF($M50&lt;=0,"Quitada",IF($I50&gt;=Premissas!$B$2,"A vencer",IF(Premissas!$B$2-$I50&lt;=Premissas!$B$4,"1 a "&amp;Premissas!$B$4&amp;" dias",IF(Premissas!$B$2-$I50&lt;=Premissas!$B$5,(Premissas!$B$4+1)&amp;" a "&amp;Premissas!$B$5&amp;" dias",IF(Premissas!$B$2-$I50&lt;=Premissas!$B$6,(Premissas!$B$5+1)&amp;" a "&amp;Premissas!$B$6&amp;" dias","Acima de "&amp;Premissas!$B$6&amp;" dias")))))))</f>
        <v/>
      </c>
      <c r="Q50" s="23">
        <f>IF($A50="","",IF(COUNTIF($A$5:$A$124,$A50)&gt;1,"ID duplicado",IF(OR($B50="",$C50="",$D50="",$E50="",$F50="",$G50="",$H50="",$I50="",$J50="",$J50&lt;=0,$F50&lt;1,$G50&lt;1,$F50&gt;$G50,$H50&gt;$I50),"Cadastro incompleto/inválido",IF($K50&gt;$J50,"Recebimento acima do valor",IF(ABS($K50-$L50)&gt;0.005,"Há recebimento com alerta","OK")))))</f>
        <v/>
      </c>
      <c r="R50" s="17" t="n"/>
    </row>
    <row r="51" ht="20" customHeight="1">
      <c r="A51" s="17" t="n"/>
      <c r="B51" s="17" t="n"/>
      <c r="C51" s="17" t="n"/>
      <c r="D51" s="17" t="n"/>
      <c r="E51" s="39" t="n"/>
      <c r="F51" s="19" t="n"/>
      <c r="G51" s="19" t="n"/>
      <c r="H51" s="39" t="n"/>
      <c r="I51" s="39" t="n"/>
      <c r="J51" s="40" t="n"/>
      <c r="K51" s="37">
        <f>IF($A51="","",SUMIF(Recebimentos!$B$5:$B$204,$A51,Recebimentos!$D$5:$D$204))</f>
        <v/>
      </c>
      <c r="L51" s="37">
        <f>IF($A51="","",SUMIFS(Recebimentos!$D$5:$D$204,Recebimentos!$B$5:$B$204,$A51,Recebimentos!$H$5:$H$204,"OK"))</f>
        <v/>
      </c>
      <c r="M51" s="37">
        <f>IF(OR($A51="",$J51=""),"",MAX(0,$J51-$L51))</f>
        <v/>
      </c>
      <c r="N51" s="21">
        <f>IF($A51="","",IF(OR($I51="",$J51="",$J51&lt;=0),"Revisar",IF($M51=0,"Quitada",IF($L51&gt;0,IF($I51&lt;Premissas!$B$2,"Parcial vencida",IF($I51=Premissas!$B$2,"Parcial — vence hoje","Parcial")),IF($I51&lt;Premissas!$B$2,"Vencida",IF($I51=Premissas!$B$2,"Vence hoje","Em aberto"))))))</f>
        <v/>
      </c>
      <c r="O51" s="22">
        <f>IF(OR($A51="",$I51="",$M51&lt;=0),"",MAX(0,Premissas!$B$2-$I51))</f>
        <v/>
      </c>
      <c r="P51" s="21">
        <f>IF($A51="","",IF(OR($I51="",$J51="",$J51&lt;=0),"Sem classificação",IF($M51&lt;=0,"Quitada",IF($I51&gt;=Premissas!$B$2,"A vencer",IF(Premissas!$B$2-$I51&lt;=Premissas!$B$4,"1 a "&amp;Premissas!$B$4&amp;" dias",IF(Premissas!$B$2-$I51&lt;=Premissas!$B$5,(Premissas!$B$4+1)&amp;" a "&amp;Premissas!$B$5&amp;" dias",IF(Premissas!$B$2-$I51&lt;=Premissas!$B$6,(Premissas!$B$5+1)&amp;" a "&amp;Premissas!$B$6&amp;" dias","Acima de "&amp;Premissas!$B$6&amp;" dias")))))))</f>
        <v/>
      </c>
      <c r="Q51" s="21">
        <f>IF($A51="","",IF(COUNTIF($A$5:$A$124,$A51)&gt;1,"ID duplicado",IF(OR($B51="",$C51="",$D51="",$E51="",$F51="",$G51="",$H51="",$I51="",$J51="",$J51&lt;=0,$F51&lt;1,$G51&lt;1,$F51&gt;$G51,$H51&gt;$I51),"Cadastro incompleto/inválido",IF($K51&gt;$J51,"Recebimento acima do valor",IF(ABS($K51-$L51)&gt;0.005,"Há recebimento com alerta","OK")))))</f>
        <v/>
      </c>
      <c r="R51" s="17" t="n"/>
    </row>
    <row r="52" ht="20" customHeight="1">
      <c r="A52" s="17" t="n"/>
      <c r="B52" s="17" t="n"/>
      <c r="C52" s="17" t="n"/>
      <c r="D52" s="17" t="n"/>
      <c r="E52" s="39" t="n"/>
      <c r="F52" s="19" t="n"/>
      <c r="G52" s="19" t="n"/>
      <c r="H52" s="39" t="n"/>
      <c r="I52" s="39" t="n"/>
      <c r="J52" s="40" t="n"/>
      <c r="K52" s="38">
        <f>IF($A52="","",SUMIF(Recebimentos!$B$5:$B$204,$A52,Recebimentos!$D$5:$D$204))</f>
        <v/>
      </c>
      <c r="L52" s="38">
        <f>IF($A52="","",SUMIFS(Recebimentos!$D$5:$D$204,Recebimentos!$B$5:$B$204,$A52,Recebimentos!$H$5:$H$204,"OK"))</f>
        <v/>
      </c>
      <c r="M52" s="38">
        <f>IF(OR($A52="",$J52=""),"",MAX(0,$J52-$L52))</f>
        <v/>
      </c>
      <c r="N52" s="23">
        <f>IF($A52="","",IF(OR($I52="",$J52="",$J52&lt;=0),"Revisar",IF($M52=0,"Quitada",IF($L52&gt;0,IF($I52&lt;Premissas!$B$2,"Parcial vencida",IF($I52=Premissas!$B$2,"Parcial — vence hoje","Parcial")),IF($I52&lt;Premissas!$B$2,"Vencida",IF($I52=Premissas!$B$2,"Vence hoje","Em aberto"))))))</f>
        <v/>
      </c>
      <c r="O52" s="24">
        <f>IF(OR($A52="",$I52="",$M52&lt;=0),"",MAX(0,Premissas!$B$2-$I52))</f>
        <v/>
      </c>
      <c r="P52" s="23">
        <f>IF($A52="","",IF(OR($I52="",$J52="",$J52&lt;=0),"Sem classificação",IF($M52&lt;=0,"Quitada",IF($I52&gt;=Premissas!$B$2,"A vencer",IF(Premissas!$B$2-$I52&lt;=Premissas!$B$4,"1 a "&amp;Premissas!$B$4&amp;" dias",IF(Premissas!$B$2-$I52&lt;=Premissas!$B$5,(Premissas!$B$4+1)&amp;" a "&amp;Premissas!$B$5&amp;" dias",IF(Premissas!$B$2-$I52&lt;=Premissas!$B$6,(Premissas!$B$5+1)&amp;" a "&amp;Premissas!$B$6&amp;" dias","Acima de "&amp;Premissas!$B$6&amp;" dias")))))))</f>
        <v/>
      </c>
      <c r="Q52" s="23">
        <f>IF($A52="","",IF(COUNTIF($A$5:$A$124,$A52)&gt;1,"ID duplicado",IF(OR($B52="",$C52="",$D52="",$E52="",$F52="",$G52="",$H52="",$I52="",$J52="",$J52&lt;=0,$F52&lt;1,$G52&lt;1,$F52&gt;$G52,$H52&gt;$I52),"Cadastro incompleto/inválido",IF($K52&gt;$J52,"Recebimento acima do valor",IF(ABS($K52-$L52)&gt;0.005,"Há recebimento com alerta","OK")))))</f>
        <v/>
      </c>
      <c r="R52" s="17" t="n"/>
    </row>
    <row r="53" ht="20" customHeight="1">
      <c r="A53" s="17" t="n"/>
      <c r="B53" s="17" t="n"/>
      <c r="C53" s="17" t="n"/>
      <c r="D53" s="17" t="n"/>
      <c r="E53" s="39" t="n"/>
      <c r="F53" s="19" t="n"/>
      <c r="G53" s="19" t="n"/>
      <c r="H53" s="39" t="n"/>
      <c r="I53" s="39" t="n"/>
      <c r="J53" s="40" t="n"/>
      <c r="K53" s="37">
        <f>IF($A53="","",SUMIF(Recebimentos!$B$5:$B$204,$A53,Recebimentos!$D$5:$D$204))</f>
        <v/>
      </c>
      <c r="L53" s="37">
        <f>IF($A53="","",SUMIFS(Recebimentos!$D$5:$D$204,Recebimentos!$B$5:$B$204,$A53,Recebimentos!$H$5:$H$204,"OK"))</f>
        <v/>
      </c>
      <c r="M53" s="37">
        <f>IF(OR($A53="",$J53=""),"",MAX(0,$J53-$L53))</f>
        <v/>
      </c>
      <c r="N53" s="21">
        <f>IF($A53="","",IF(OR($I53="",$J53="",$J53&lt;=0),"Revisar",IF($M53=0,"Quitada",IF($L53&gt;0,IF($I53&lt;Premissas!$B$2,"Parcial vencida",IF($I53=Premissas!$B$2,"Parcial — vence hoje","Parcial")),IF($I53&lt;Premissas!$B$2,"Vencida",IF($I53=Premissas!$B$2,"Vence hoje","Em aberto"))))))</f>
        <v/>
      </c>
      <c r="O53" s="22">
        <f>IF(OR($A53="",$I53="",$M53&lt;=0),"",MAX(0,Premissas!$B$2-$I53))</f>
        <v/>
      </c>
      <c r="P53" s="21">
        <f>IF($A53="","",IF(OR($I53="",$J53="",$J53&lt;=0),"Sem classificação",IF($M53&lt;=0,"Quitada",IF($I53&gt;=Premissas!$B$2,"A vencer",IF(Premissas!$B$2-$I53&lt;=Premissas!$B$4,"1 a "&amp;Premissas!$B$4&amp;" dias",IF(Premissas!$B$2-$I53&lt;=Premissas!$B$5,(Premissas!$B$4+1)&amp;" a "&amp;Premissas!$B$5&amp;" dias",IF(Premissas!$B$2-$I53&lt;=Premissas!$B$6,(Premissas!$B$5+1)&amp;" a "&amp;Premissas!$B$6&amp;" dias","Acima de "&amp;Premissas!$B$6&amp;" dias")))))))</f>
        <v/>
      </c>
      <c r="Q53" s="21">
        <f>IF($A53="","",IF(COUNTIF($A$5:$A$124,$A53)&gt;1,"ID duplicado",IF(OR($B53="",$C53="",$D53="",$E53="",$F53="",$G53="",$H53="",$I53="",$J53="",$J53&lt;=0,$F53&lt;1,$G53&lt;1,$F53&gt;$G53,$H53&gt;$I53),"Cadastro incompleto/inválido",IF($K53&gt;$J53,"Recebimento acima do valor",IF(ABS($K53-$L53)&gt;0.005,"Há recebimento com alerta","OK")))))</f>
        <v/>
      </c>
      <c r="R53" s="17" t="n"/>
    </row>
    <row r="54" ht="20" customHeight="1">
      <c r="A54" s="17" t="n"/>
      <c r="B54" s="17" t="n"/>
      <c r="C54" s="17" t="n"/>
      <c r="D54" s="17" t="n"/>
      <c r="E54" s="39" t="n"/>
      <c r="F54" s="19" t="n"/>
      <c r="G54" s="19" t="n"/>
      <c r="H54" s="39" t="n"/>
      <c r="I54" s="39" t="n"/>
      <c r="J54" s="40" t="n"/>
      <c r="K54" s="38">
        <f>IF($A54="","",SUMIF(Recebimentos!$B$5:$B$204,$A54,Recebimentos!$D$5:$D$204))</f>
        <v/>
      </c>
      <c r="L54" s="38">
        <f>IF($A54="","",SUMIFS(Recebimentos!$D$5:$D$204,Recebimentos!$B$5:$B$204,$A54,Recebimentos!$H$5:$H$204,"OK"))</f>
        <v/>
      </c>
      <c r="M54" s="38">
        <f>IF(OR($A54="",$J54=""),"",MAX(0,$J54-$L54))</f>
        <v/>
      </c>
      <c r="N54" s="23">
        <f>IF($A54="","",IF(OR($I54="",$J54="",$J54&lt;=0),"Revisar",IF($M54=0,"Quitada",IF($L54&gt;0,IF($I54&lt;Premissas!$B$2,"Parcial vencida",IF($I54=Premissas!$B$2,"Parcial — vence hoje","Parcial")),IF($I54&lt;Premissas!$B$2,"Vencida",IF($I54=Premissas!$B$2,"Vence hoje","Em aberto"))))))</f>
        <v/>
      </c>
      <c r="O54" s="24">
        <f>IF(OR($A54="",$I54="",$M54&lt;=0),"",MAX(0,Premissas!$B$2-$I54))</f>
        <v/>
      </c>
      <c r="P54" s="23">
        <f>IF($A54="","",IF(OR($I54="",$J54="",$J54&lt;=0),"Sem classificação",IF($M54&lt;=0,"Quitada",IF($I54&gt;=Premissas!$B$2,"A vencer",IF(Premissas!$B$2-$I54&lt;=Premissas!$B$4,"1 a "&amp;Premissas!$B$4&amp;" dias",IF(Premissas!$B$2-$I54&lt;=Premissas!$B$5,(Premissas!$B$4+1)&amp;" a "&amp;Premissas!$B$5&amp;" dias",IF(Premissas!$B$2-$I54&lt;=Premissas!$B$6,(Premissas!$B$5+1)&amp;" a "&amp;Premissas!$B$6&amp;" dias","Acima de "&amp;Premissas!$B$6&amp;" dias")))))))</f>
        <v/>
      </c>
      <c r="Q54" s="23">
        <f>IF($A54="","",IF(COUNTIF($A$5:$A$124,$A54)&gt;1,"ID duplicado",IF(OR($B54="",$C54="",$D54="",$E54="",$F54="",$G54="",$H54="",$I54="",$J54="",$J54&lt;=0,$F54&lt;1,$G54&lt;1,$F54&gt;$G54,$H54&gt;$I54),"Cadastro incompleto/inválido",IF($K54&gt;$J54,"Recebimento acima do valor",IF(ABS($K54-$L54)&gt;0.005,"Há recebimento com alerta","OK")))))</f>
        <v/>
      </c>
      <c r="R54" s="17" t="n"/>
    </row>
    <row r="55" ht="20" customHeight="1">
      <c r="A55" s="17" t="n"/>
      <c r="B55" s="17" t="n"/>
      <c r="C55" s="17" t="n"/>
      <c r="D55" s="17" t="n"/>
      <c r="E55" s="39" t="n"/>
      <c r="F55" s="19" t="n"/>
      <c r="G55" s="19" t="n"/>
      <c r="H55" s="39" t="n"/>
      <c r="I55" s="39" t="n"/>
      <c r="J55" s="40" t="n"/>
      <c r="K55" s="37">
        <f>IF($A55="","",SUMIF(Recebimentos!$B$5:$B$204,$A55,Recebimentos!$D$5:$D$204))</f>
        <v/>
      </c>
      <c r="L55" s="37">
        <f>IF($A55="","",SUMIFS(Recebimentos!$D$5:$D$204,Recebimentos!$B$5:$B$204,$A55,Recebimentos!$H$5:$H$204,"OK"))</f>
        <v/>
      </c>
      <c r="M55" s="37">
        <f>IF(OR($A55="",$J55=""),"",MAX(0,$J55-$L55))</f>
        <v/>
      </c>
      <c r="N55" s="21">
        <f>IF($A55="","",IF(OR($I55="",$J55="",$J55&lt;=0),"Revisar",IF($M55=0,"Quitada",IF($L55&gt;0,IF($I55&lt;Premissas!$B$2,"Parcial vencida",IF($I55=Premissas!$B$2,"Parcial — vence hoje","Parcial")),IF($I55&lt;Premissas!$B$2,"Vencida",IF($I55=Premissas!$B$2,"Vence hoje","Em aberto"))))))</f>
        <v/>
      </c>
      <c r="O55" s="22">
        <f>IF(OR($A55="",$I55="",$M55&lt;=0),"",MAX(0,Premissas!$B$2-$I55))</f>
        <v/>
      </c>
      <c r="P55" s="21">
        <f>IF($A55="","",IF(OR($I55="",$J55="",$J55&lt;=0),"Sem classificação",IF($M55&lt;=0,"Quitada",IF($I55&gt;=Premissas!$B$2,"A vencer",IF(Premissas!$B$2-$I55&lt;=Premissas!$B$4,"1 a "&amp;Premissas!$B$4&amp;" dias",IF(Premissas!$B$2-$I55&lt;=Premissas!$B$5,(Premissas!$B$4+1)&amp;" a "&amp;Premissas!$B$5&amp;" dias",IF(Premissas!$B$2-$I55&lt;=Premissas!$B$6,(Premissas!$B$5+1)&amp;" a "&amp;Premissas!$B$6&amp;" dias","Acima de "&amp;Premissas!$B$6&amp;" dias")))))))</f>
        <v/>
      </c>
      <c r="Q55" s="21">
        <f>IF($A55="","",IF(COUNTIF($A$5:$A$124,$A55)&gt;1,"ID duplicado",IF(OR($B55="",$C55="",$D55="",$E55="",$F55="",$G55="",$H55="",$I55="",$J55="",$J55&lt;=0,$F55&lt;1,$G55&lt;1,$F55&gt;$G55,$H55&gt;$I55),"Cadastro incompleto/inválido",IF($K55&gt;$J55,"Recebimento acima do valor",IF(ABS($K55-$L55)&gt;0.005,"Há recebimento com alerta","OK")))))</f>
        <v/>
      </c>
      <c r="R55" s="17" t="n"/>
    </row>
    <row r="56" ht="20" customHeight="1">
      <c r="A56" s="17" t="n"/>
      <c r="B56" s="17" t="n"/>
      <c r="C56" s="17" t="n"/>
      <c r="D56" s="17" t="n"/>
      <c r="E56" s="39" t="n"/>
      <c r="F56" s="19" t="n"/>
      <c r="G56" s="19" t="n"/>
      <c r="H56" s="39" t="n"/>
      <c r="I56" s="39" t="n"/>
      <c r="J56" s="40" t="n"/>
      <c r="K56" s="38">
        <f>IF($A56="","",SUMIF(Recebimentos!$B$5:$B$204,$A56,Recebimentos!$D$5:$D$204))</f>
        <v/>
      </c>
      <c r="L56" s="38">
        <f>IF($A56="","",SUMIFS(Recebimentos!$D$5:$D$204,Recebimentos!$B$5:$B$204,$A56,Recebimentos!$H$5:$H$204,"OK"))</f>
        <v/>
      </c>
      <c r="M56" s="38">
        <f>IF(OR($A56="",$J56=""),"",MAX(0,$J56-$L56))</f>
        <v/>
      </c>
      <c r="N56" s="23">
        <f>IF($A56="","",IF(OR($I56="",$J56="",$J56&lt;=0),"Revisar",IF($M56=0,"Quitada",IF($L56&gt;0,IF($I56&lt;Premissas!$B$2,"Parcial vencida",IF($I56=Premissas!$B$2,"Parcial — vence hoje","Parcial")),IF($I56&lt;Premissas!$B$2,"Vencida",IF($I56=Premissas!$B$2,"Vence hoje","Em aberto"))))))</f>
        <v/>
      </c>
      <c r="O56" s="24">
        <f>IF(OR($A56="",$I56="",$M56&lt;=0),"",MAX(0,Premissas!$B$2-$I56))</f>
        <v/>
      </c>
      <c r="P56" s="23">
        <f>IF($A56="","",IF(OR($I56="",$J56="",$J56&lt;=0),"Sem classificação",IF($M56&lt;=0,"Quitada",IF($I56&gt;=Premissas!$B$2,"A vencer",IF(Premissas!$B$2-$I56&lt;=Premissas!$B$4,"1 a "&amp;Premissas!$B$4&amp;" dias",IF(Premissas!$B$2-$I56&lt;=Premissas!$B$5,(Premissas!$B$4+1)&amp;" a "&amp;Premissas!$B$5&amp;" dias",IF(Premissas!$B$2-$I56&lt;=Premissas!$B$6,(Premissas!$B$5+1)&amp;" a "&amp;Premissas!$B$6&amp;" dias","Acima de "&amp;Premissas!$B$6&amp;" dias")))))))</f>
        <v/>
      </c>
      <c r="Q56" s="23">
        <f>IF($A56="","",IF(COUNTIF($A$5:$A$124,$A56)&gt;1,"ID duplicado",IF(OR($B56="",$C56="",$D56="",$E56="",$F56="",$G56="",$H56="",$I56="",$J56="",$J56&lt;=0,$F56&lt;1,$G56&lt;1,$F56&gt;$G56,$H56&gt;$I56),"Cadastro incompleto/inválido",IF($K56&gt;$J56,"Recebimento acima do valor",IF(ABS($K56-$L56)&gt;0.005,"Há recebimento com alerta","OK")))))</f>
        <v/>
      </c>
      <c r="R56" s="17" t="n"/>
    </row>
    <row r="57" ht="20" customHeight="1">
      <c r="A57" s="17" t="n"/>
      <c r="B57" s="17" t="n"/>
      <c r="C57" s="17" t="n"/>
      <c r="D57" s="17" t="n"/>
      <c r="E57" s="39" t="n"/>
      <c r="F57" s="19" t="n"/>
      <c r="G57" s="19" t="n"/>
      <c r="H57" s="39" t="n"/>
      <c r="I57" s="39" t="n"/>
      <c r="J57" s="40" t="n"/>
      <c r="K57" s="37">
        <f>IF($A57="","",SUMIF(Recebimentos!$B$5:$B$204,$A57,Recebimentos!$D$5:$D$204))</f>
        <v/>
      </c>
      <c r="L57" s="37">
        <f>IF($A57="","",SUMIFS(Recebimentos!$D$5:$D$204,Recebimentos!$B$5:$B$204,$A57,Recebimentos!$H$5:$H$204,"OK"))</f>
        <v/>
      </c>
      <c r="M57" s="37">
        <f>IF(OR($A57="",$J57=""),"",MAX(0,$J57-$L57))</f>
        <v/>
      </c>
      <c r="N57" s="21">
        <f>IF($A57="","",IF(OR($I57="",$J57="",$J57&lt;=0),"Revisar",IF($M57=0,"Quitada",IF($L57&gt;0,IF($I57&lt;Premissas!$B$2,"Parcial vencida",IF($I57=Premissas!$B$2,"Parcial — vence hoje","Parcial")),IF($I57&lt;Premissas!$B$2,"Vencida",IF($I57=Premissas!$B$2,"Vence hoje","Em aberto"))))))</f>
        <v/>
      </c>
      <c r="O57" s="22">
        <f>IF(OR($A57="",$I57="",$M57&lt;=0),"",MAX(0,Premissas!$B$2-$I57))</f>
        <v/>
      </c>
      <c r="P57" s="21">
        <f>IF($A57="","",IF(OR($I57="",$J57="",$J57&lt;=0),"Sem classificação",IF($M57&lt;=0,"Quitada",IF($I57&gt;=Premissas!$B$2,"A vencer",IF(Premissas!$B$2-$I57&lt;=Premissas!$B$4,"1 a "&amp;Premissas!$B$4&amp;" dias",IF(Premissas!$B$2-$I57&lt;=Premissas!$B$5,(Premissas!$B$4+1)&amp;" a "&amp;Premissas!$B$5&amp;" dias",IF(Premissas!$B$2-$I57&lt;=Premissas!$B$6,(Premissas!$B$5+1)&amp;" a "&amp;Premissas!$B$6&amp;" dias","Acima de "&amp;Premissas!$B$6&amp;" dias")))))))</f>
        <v/>
      </c>
      <c r="Q57" s="21">
        <f>IF($A57="","",IF(COUNTIF($A$5:$A$124,$A57)&gt;1,"ID duplicado",IF(OR($B57="",$C57="",$D57="",$E57="",$F57="",$G57="",$H57="",$I57="",$J57="",$J57&lt;=0,$F57&lt;1,$G57&lt;1,$F57&gt;$G57,$H57&gt;$I57),"Cadastro incompleto/inválido",IF($K57&gt;$J57,"Recebimento acima do valor",IF(ABS($K57-$L57)&gt;0.005,"Há recebimento com alerta","OK")))))</f>
        <v/>
      </c>
      <c r="R57" s="17" t="n"/>
    </row>
    <row r="58" ht="20" customHeight="1">
      <c r="A58" s="17" t="n"/>
      <c r="B58" s="17" t="n"/>
      <c r="C58" s="17" t="n"/>
      <c r="D58" s="17" t="n"/>
      <c r="E58" s="39" t="n"/>
      <c r="F58" s="19" t="n"/>
      <c r="G58" s="19" t="n"/>
      <c r="H58" s="39" t="n"/>
      <c r="I58" s="39" t="n"/>
      <c r="J58" s="40" t="n"/>
      <c r="K58" s="38">
        <f>IF($A58="","",SUMIF(Recebimentos!$B$5:$B$204,$A58,Recebimentos!$D$5:$D$204))</f>
        <v/>
      </c>
      <c r="L58" s="38">
        <f>IF($A58="","",SUMIFS(Recebimentos!$D$5:$D$204,Recebimentos!$B$5:$B$204,$A58,Recebimentos!$H$5:$H$204,"OK"))</f>
        <v/>
      </c>
      <c r="M58" s="38">
        <f>IF(OR($A58="",$J58=""),"",MAX(0,$J58-$L58))</f>
        <v/>
      </c>
      <c r="N58" s="23">
        <f>IF($A58="","",IF(OR($I58="",$J58="",$J58&lt;=0),"Revisar",IF($M58=0,"Quitada",IF($L58&gt;0,IF($I58&lt;Premissas!$B$2,"Parcial vencida",IF($I58=Premissas!$B$2,"Parcial — vence hoje","Parcial")),IF($I58&lt;Premissas!$B$2,"Vencida",IF($I58=Premissas!$B$2,"Vence hoje","Em aberto"))))))</f>
        <v/>
      </c>
      <c r="O58" s="24">
        <f>IF(OR($A58="",$I58="",$M58&lt;=0),"",MAX(0,Premissas!$B$2-$I58))</f>
        <v/>
      </c>
      <c r="P58" s="23">
        <f>IF($A58="","",IF(OR($I58="",$J58="",$J58&lt;=0),"Sem classificação",IF($M58&lt;=0,"Quitada",IF($I58&gt;=Premissas!$B$2,"A vencer",IF(Premissas!$B$2-$I58&lt;=Premissas!$B$4,"1 a "&amp;Premissas!$B$4&amp;" dias",IF(Premissas!$B$2-$I58&lt;=Premissas!$B$5,(Premissas!$B$4+1)&amp;" a "&amp;Premissas!$B$5&amp;" dias",IF(Premissas!$B$2-$I58&lt;=Premissas!$B$6,(Premissas!$B$5+1)&amp;" a "&amp;Premissas!$B$6&amp;" dias","Acima de "&amp;Premissas!$B$6&amp;" dias")))))))</f>
        <v/>
      </c>
      <c r="Q58" s="23">
        <f>IF($A58="","",IF(COUNTIF($A$5:$A$124,$A58)&gt;1,"ID duplicado",IF(OR($B58="",$C58="",$D58="",$E58="",$F58="",$G58="",$H58="",$I58="",$J58="",$J58&lt;=0,$F58&lt;1,$G58&lt;1,$F58&gt;$G58,$H58&gt;$I58),"Cadastro incompleto/inválido",IF($K58&gt;$J58,"Recebimento acima do valor",IF(ABS($K58-$L58)&gt;0.005,"Há recebimento com alerta","OK")))))</f>
        <v/>
      </c>
      <c r="R58" s="17" t="n"/>
    </row>
    <row r="59" ht="20" customHeight="1">
      <c r="A59" s="17" t="n"/>
      <c r="B59" s="17" t="n"/>
      <c r="C59" s="17" t="n"/>
      <c r="D59" s="17" t="n"/>
      <c r="E59" s="39" t="n"/>
      <c r="F59" s="19" t="n"/>
      <c r="G59" s="19" t="n"/>
      <c r="H59" s="39" t="n"/>
      <c r="I59" s="39" t="n"/>
      <c r="J59" s="40" t="n"/>
      <c r="K59" s="37">
        <f>IF($A59="","",SUMIF(Recebimentos!$B$5:$B$204,$A59,Recebimentos!$D$5:$D$204))</f>
        <v/>
      </c>
      <c r="L59" s="37">
        <f>IF($A59="","",SUMIFS(Recebimentos!$D$5:$D$204,Recebimentos!$B$5:$B$204,$A59,Recebimentos!$H$5:$H$204,"OK"))</f>
        <v/>
      </c>
      <c r="M59" s="37">
        <f>IF(OR($A59="",$J59=""),"",MAX(0,$J59-$L59))</f>
        <v/>
      </c>
      <c r="N59" s="21">
        <f>IF($A59="","",IF(OR($I59="",$J59="",$J59&lt;=0),"Revisar",IF($M59=0,"Quitada",IF($L59&gt;0,IF($I59&lt;Premissas!$B$2,"Parcial vencida",IF($I59=Premissas!$B$2,"Parcial — vence hoje","Parcial")),IF($I59&lt;Premissas!$B$2,"Vencida",IF($I59=Premissas!$B$2,"Vence hoje","Em aberto"))))))</f>
        <v/>
      </c>
      <c r="O59" s="22">
        <f>IF(OR($A59="",$I59="",$M59&lt;=0),"",MAX(0,Premissas!$B$2-$I59))</f>
        <v/>
      </c>
      <c r="P59" s="21">
        <f>IF($A59="","",IF(OR($I59="",$J59="",$J59&lt;=0),"Sem classificação",IF($M59&lt;=0,"Quitada",IF($I59&gt;=Premissas!$B$2,"A vencer",IF(Premissas!$B$2-$I59&lt;=Premissas!$B$4,"1 a "&amp;Premissas!$B$4&amp;" dias",IF(Premissas!$B$2-$I59&lt;=Premissas!$B$5,(Premissas!$B$4+1)&amp;" a "&amp;Premissas!$B$5&amp;" dias",IF(Premissas!$B$2-$I59&lt;=Premissas!$B$6,(Premissas!$B$5+1)&amp;" a "&amp;Premissas!$B$6&amp;" dias","Acima de "&amp;Premissas!$B$6&amp;" dias")))))))</f>
        <v/>
      </c>
      <c r="Q59" s="21">
        <f>IF($A59="","",IF(COUNTIF($A$5:$A$124,$A59)&gt;1,"ID duplicado",IF(OR($B59="",$C59="",$D59="",$E59="",$F59="",$G59="",$H59="",$I59="",$J59="",$J59&lt;=0,$F59&lt;1,$G59&lt;1,$F59&gt;$G59,$H59&gt;$I59),"Cadastro incompleto/inválido",IF($K59&gt;$J59,"Recebimento acima do valor",IF(ABS($K59-$L59)&gt;0.005,"Há recebimento com alerta","OK")))))</f>
        <v/>
      </c>
      <c r="R59" s="17" t="n"/>
    </row>
    <row r="60" ht="20" customHeight="1">
      <c r="A60" s="17" t="n"/>
      <c r="B60" s="17" t="n"/>
      <c r="C60" s="17" t="n"/>
      <c r="D60" s="17" t="n"/>
      <c r="E60" s="39" t="n"/>
      <c r="F60" s="19" t="n"/>
      <c r="G60" s="19" t="n"/>
      <c r="H60" s="39" t="n"/>
      <c r="I60" s="39" t="n"/>
      <c r="J60" s="40" t="n"/>
      <c r="K60" s="38">
        <f>IF($A60="","",SUMIF(Recebimentos!$B$5:$B$204,$A60,Recebimentos!$D$5:$D$204))</f>
        <v/>
      </c>
      <c r="L60" s="38">
        <f>IF($A60="","",SUMIFS(Recebimentos!$D$5:$D$204,Recebimentos!$B$5:$B$204,$A60,Recebimentos!$H$5:$H$204,"OK"))</f>
        <v/>
      </c>
      <c r="M60" s="38">
        <f>IF(OR($A60="",$J60=""),"",MAX(0,$J60-$L60))</f>
        <v/>
      </c>
      <c r="N60" s="23">
        <f>IF($A60="","",IF(OR($I60="",$J60="",$J60&lt;=0),"Revisar",IF($M60=0,"Quitada",IF($L60&gt;0,IF($I60&lt;Premissas!$B$2,"Parcial vencida",IF($I60=Premissas!$B$2,"Parcial — vence hoje","Parcial")),IF($I60&lt;Premissas!$B$2,"Vencida",IF($I60=Premissas!$B$2,"Vence hoje","Em aberto"))))))</f>
        <v/>
      </c>
      <c r="O60" s="24">
        <f>IF(OR($A60="",$I60="",$M60&lt;=0),"",MAX(0,Premissas!$B$2-$I60))</f>
        <v/>
      </c>
      <c r="P60" s="23">
        <f>IF($A60="","",IF(OR($I60="",$J60="",$J60&lt;=0),"Sem classificação",IF($M60&lt;=0,"Quitada",IF($I60&gt;=Premissas!$B$2,"A vencer",IF(Premissas!$B$2-$I60&lt;=Premissas!$B$4,"1 a "&amp;Premissas!$B$4&amp;" dias",IF(Premissas!$B$2-$I60&lt;=Premissas!$B$5,(Premissas!$B$4+1)&amp;" a "&amp;Premissas!$B$5&amp;" dias",IF(Premissas!$B$2-$I60&lt;=Premissas!$B$6,(Premissas!$B$5+1)&amp;" a "&amp;Premissas!$B$6&amp;" dias","Acima de "&amp;Premissas!$B$6&amp;" dias")))))))</f>
        <v/>
      </c>
      <c r="Q60" s="23">
        <f>IF($A60="","",IF(COUNTIF($A$5:$A$124,$A60)&gt;1,"ID duplicado",IF(OR($B60="",$C60="",$D60="",$E60="",$F60="",$G60="",$H60="",$I60="",$J60="",$J60&lt;=0,$F60&lt;1,$G60&lt;1,$F60&gt;$G60,$H60&gt;$I60),"Cadastro incompleto/inválido",IF($K60&gt;$J60,"Recebimento acima do valor",IF(ABS($K60-$L60)&gt;0.005,"Há recebimento com alerta","OK")))))</f>
        <v/>
      </c>
      <c r="R60" s="17" t="n"/>
    </row>
    <row r="61" ht="20" customHeight="1">
      <c r="A61" s="17" t="n"/>
      <c r="B61" s="17" t="n"/>
      <c r="C61" s="17" t="n"/>
      <c r="D61" s="17" t="n"/>
      <c r="E61" s="39" t="n"/>
      <c r="F61" s="19" t="n"/>
      <c r="G61" s="19" t="n"/>
      <c r="H61" s="39" t="n"/>
      <c r="I61" s="39" t="n"/>
      <c r="J61" s="40" t="n"/>
      <c r="K61" s="37">
        <f>IF($A61="","",SUMIF(Recebimentos!$B$5:$B$204,$A61,Recebimentos!$D$5:$D$204))</f>
        <v/>
      </c>
      <c r="L61" s="37">
        <f>IF($A61="","",SUMIFS(Recebimentos!$D$5:$D$204,Recebimentos!$B$5:$B$204,$A61,Recebimentos!$H$5:$H$204,"OK"))</f>
        <v/>
      </c>
      <c r="M61" s="37">
        <f>IF(OR($A61="",$J61=""),"",MAX(0,$J61-$L61))</f>
        <v/>
      </c>
      <c r="N61" s="21">
        <f>IF($A61="","",IF(OR($I61="",$J61="",$J61&lt;=0),"Revisar",IF($M61=0,"Quitada",IF($L61&gt;0,IF($I61&lt;Premissas!$B$2,"Parcial vencida",IF($I61=Premissas!$B$2,"Parcial — vence hoje","Parcial")),IF($I61&lt;Premissas!$B$2,"Vencida",IF($I61=Premissas!$B$2,"Vence hoje","Em aberto"))))))</f>
        <v/>
      </c>
      <c r="O61" s="22">
        <f>IF(OR($A61="",$I61="",$M61&lt;=0),"",MAX(0,Premissas!$B$2-$I61))</f>
        <v/>
      </c>
      <c r="P61" s="21">
        <f>IF($A61="","",IF(OR($I61="",$J61="",$J61&lt;=0),"Sem classificação",IF($M61&lt;=0,"Quitada",IF($I61&gt;=Premissas!$B$2,"A vencer",IF(Premissas!$B$2-$I61&lt;=Premissas!$B$4,"1 a "&amp;Premissas!$B$4&amp;" dias",IF(Premissas!$B$2-$I61&lt;=Premissas!$B$5,(Premissas!$B$4+1)&amp;" a "&amp;Premissas!$B$5&amp;" dias",IF(Premissas!$B$2-$I61&lt;=Premissas!$B$6,(Premissas!$B$5+1)&amp;" a "&amp;Premissas!$B$6&amp;" dias","Acima de "&amp;Premissas!$B$6&amp;" dias")))))))</f>
        <v/>
      </c>
      <c r="Q61" s="21">
        <f>IF($A61="","",IF(COUNTIF($A$5:$A$124,$A61)&gt;1,"ID duplicado",IF(OR($B61="",$C61="",$D61="",$E61="",$F61="",$G61="",$H61="",$I61="",$J61="",$J61&lt;=0,$F61&lt;1,$G61&lt;1,$F61&gt;$G61,$H61&gt;$I61),"Cadastro incompleto/inválido",IF($K61&gt;$J61,"Recebimento acima do valor",IF(ABS($K61-$L61)&gt;0.005,"Há recebimento com alerta","OK")))))</f>
        <v/>
      </c>
      <c r="R61" s="17" t="n"/>
    </row>
    <row r="62" ht="20" customHeight="1">
      <c r="A62" s="17" t="n"/>
      <c r="B62" s="17" t="n"/>
      <c r="C62" s="17" t="n"/>
      <c r="D62" s="17" t="n"/>
      <c r="E62" s="39" t="n"/>
      <c r="F62" s="19" t="n"/>
      <c r="G62" s="19" t="n"/>
      <c r="H62" s="39" t="n"/>
      <c r="I62" s="39" t="n"/>
      <c r="J62" s="40" t="n"/>
      <c r="K62" s="38">
        <f>IF($A62="","",SUMIF(Recebimentos!$B$5:$B$204,$A62,Recebimentos!$D$5:$D$204))</f>
        <v/>
      </c>
      <c r="L62" s="38">
        <f>IF($A62="","",SUMIFS(Recebimentos!$D$5:$D$204,Recebimentos!$B$5:$B$204,$A62,Recebimentos!$H$5:$H$204,"OK"))</f>
        <v/>
      </c>
      <c r="M62" s="38">
        <f>IF(OR($A62="",$J62=""),"",MAX(0,$J62-$L62))</f>
        <v/>
      </c>
      <c r="N62" s="23">
        <f>IF($A62="","",IF(OR($I62="",$J62="",$J62&lt;=0),"Revisar",IF($M62=0,"Quitada",IF($L62&gt;0,IF($I62&lt;Premissas!$B$2,"Parcial vencida",IF($I62=Premissas!$B$2,"Parcial — vence hoje","Parcial")),IF($I62&lt;Premissas!$B$2,"Vencida",IF($I62=Premissas!$B$2,"Vence hoje","Em aberto"))))))</f>
        <v/>
      </c>
      <c r="O62" s="24">
        <f>IF(OR($A62="",$I62="",$M62&lt;=0),"",MAX(0,Premissas!$B$2-$I62))</f>
        <v/>
      </c>
      <c r="P62" s="23">
        <f>IF($A62="","",IF(OR($I62="",$J62="",$J62&lt;=0),"Sem classificação",IF($M62&lt;=0,"Quitada",IF($I62&gt;=Premissas!$B$2,"A vencer",IF(Premissas!$B$2-$I62&lt;=Premissas!$B$4,"1 a "&amp;Premissas!$B$4&amp;" dias",IF(Premissas!$B$2-$I62&lt;=Premissas!$B$5,(Premissas!$B$4+1)&amp;" a "&amp;Premissas!$B$5&amp;" dias",IF(Premissas!$B$2-$I62&lt;=Premissas!$B$6,(Premissas!$B$5+1)&amp;" a "&amp;Premissas!$B$6&amp;" dias","Acima de "&amp;Premissas!$B$6&amp;" dias")))))))</f>
        <v/>
      </c>
      <c r="Q62" s="23">
        <f>IF($A62="","",IF(COUNTIF($A$5:$A$124,$A62)&gt;1,"ID duplicado",IF(OR($B62="",$C62="",$D62="",$E62="",$F62="",$G62="",$H62="",$I62="",$J62="",$J62&lt;=0,$F62&lt;1,$G62&lt;1,$F62&gt;$G62,$H62&gt;$I62),"Cadastro incompleto/inválido",IF($K62&gt;$J62,"Recebimento acima do valor",IF(ABS($K62-$L62)&gt;0.005,"Há recebimento com alerta","OK")))))</f>
        <v/>
      </c>
      <c r="R62" s="17" t="n"/>
    </row>
    <row r="63" ht="20" customHeight="1">
      <c r="A63" s="17" t="n"/>
      <c r="B63" s="17" t="n"/>
      <c r="C63" s="17" t="n"/>
      <c r="D63" s="17" t="n"/>
      <c r="E63" s="39" t="n"/>
      <c r="F63" s="19" t="n"/>
      <c r="G63" s="19" t="n"/>
      <c r="H63" s="39" t="n"/>
      <c r="I63" s="39" t="n"/>
      <c r="J63" s="40" t="n"/>
      <c r="K63" s="37">
        <f>IF($A63="","",SUMIF(Recebimentos!$B$5:$B$204,$A63,Recebimentos!$D$5:$D$204))</f>
        <v/>
      </c>
      <c r="L63" s="37">
        <f>IF($A63="","",SUMIFS(Recebimentos!$D$5:$D$204,Recebimentos!$B$5:$B$204,$A63,Recebimentos!$H$5:$H$204,"OK"))</f>
        <v/>
      </c>
      <c r="M63" s="37">
        <f>IF(OR($A63="",$J63=""),"",MAX(0,$J63-$L63))</f>
        <v/>
      </c>
      <c r="N63" s="21">
        <f>IF($A63="","",IF(OR($I63="",$J63="",$J63&lt;=0),"Revisar",IF($M63=0,"Quitada",IF($L63&gt;0,IF($I63&lt;Premissas!$B$2,"Parcial vencida",IF($I63=Premissas!$B$2,"Parcial — vence hoje","Parcial")),IF($I63&lt;Premissas!$B$2,"Vencida",IF($I63=Premissas!$B$2,"Vence hoje","Em aberto"))))))</f>
        <v/>
      </c>
      <c r="O63" s="22">
        <f>IF(OR($A63="",$I63="",$M63&lt;=0),"",MAX(0,Premissas!$B$2-$I63))</f>
        <v/>
      </c>
      <c r="P63" s="21">
        <f>IF($A63="","",IF(OR($I63="",$J63="",$J63&lt;=0),"Sem classificação",IF($M63&lt;=0,"Quitada",IF($I63&gt;=Premissas!$B$2,"A vencer",IF(Premissas!$B$2-$I63&lt;=Premissas!$B$4,"1 a "&amp;Premissas!$B$4&amp;" dias",IF(Premissas!$B$2-$I63&lt;=Premissas!$B$5,(Premissas!$B$4+1)&amp;" a "&amp;Premissas!$B$5&amp;" dias",IF(Premissas!$B$2-$I63&lt;=Premissas!$B$6,(Premissas!$B$5+1)&amp;" a "&amp;Premissas!$B$6&amp;" dias","Acima de "&amp;Premissas!$B$6&amp;" dias")))))))</f>
        <v/>
      </c>
      <c r="Q63" s="21">
        <f>IF($A63="","",IF(COUNTIF($A$5:$A$124,$A63)&gt;1,"ID duplicado",IF(OR($B63="",$C63="",$D63="",$E63="",$F63="",$G63="",$H63="",$I63="",$J63="",$J63&lt;=0,$F63&lt;1,$G63&lt;1,$F63&gt;$G63,$H63&gt;$I63),"Cadastro incompleto/inválido",IF($K63&gt;$J63,"Recebimento acima do valor",IF(ABS($K63-$L63)&gt;0.005,"Há recebimento com alerta","OK")))))</f>
        <v/>
      </c>
      <c r="R63" s="17" t="n"/>
    </row>
    <row r="64" ht="20" customHeight="1">
      <c r="A64" s="17" t="n"/>
      <c r="B64" s="17" t="n"/>
      <c r="C64" s="17" t="n"/>
      <c r="D64" s="17" t="n"/>
      <c r="E64" s="39" t="n"/>
      <c r="F64" s="19" t="n"/>
      <c r="G64" s="19" t="n"/>
      <c r="H64" s="39" t="n"/>
      <c r="I64" s="39" t="n"/>
      <c r="J64" s="40" t="n"/>
      <c r="K64" s="38">
        <f>IF($A64="","",SUMIF(Recebimentos!$B$5:$B$204,$A64,Recebimentos!$D$5:$D$204))</f>
        <v/>
      </c>
      <c r="L64" s="38">
        <f>IF($A64="","",SUMIFS(Recebimentos!$D$5:$D$204,Recebimentos!$B$5:$B$204,$A64,Recebimentos!$H$5:$H$204,"OK"))</f>
        <v/>
      </c>
      <c r="M64" s="38">
        <f>IF(OR($A64="",$J64=""),"",MAX(0,$J64-$L64))</f>
        <v/>
      </c>
      <c r="N64" s="23">
        <f>IF($A64="","",IF(OR($I64="",$J64="",$J64&lt;=0),"Revisar",IF($M64=0,"Quitada",IF($L64&gt;0,IF($I64&lt;Premissas!$B$2,"Parcial vencida",IF($I64=Premissas!$B$2,"Parcial — vence hoje","Parcial")),IF($I64&lt;Premissas!$B$2,"Vencida",IF($I64=Premissas!$B$2,"Vence hoje","Em aberto"))))))</f>
        <v/>
      </c>
      <c r="O64" s="24">
        <f>IF(OR($A64="",$I64="",$M64&lt;=0),"",MAX(0,Premissas!$B$2-$I64))</f>
        <v/>
      </c>
      <c r="P64" s="23">
        <f>IF($A64="","",IF(OR($I64="",$J64="",$J64&lt;=0),"Sem classificação",IF($M64&lt;=0,"Quitada",IF($I64&gt;=Premissas!$B$2,"A vencer",IF(Premissas!$B$2-$I64&lt;=Premissas!$B$4,"1 a "&amp;Premissas!$B$4&amp;" dias",IF(Premissas!$B$2-$I64&lt;=Premissas!$B$5,(Premissas!$B$4+1)&amp;" a "&amp;Premissas!$B$5&amp;" dias",IF(Premissas!$B$2-$I64&lt;=Premissas!$B$6,(Premissas!$B$5+1)&amp;" a "&amp;Premissas!$B$6&amp;" dias","Acima de "&amp;Premissas!$B$6&amp;" dias")))))))</f>
        <v/>
      </c>
      <c r="Q64" s="23">
        <f>IF($A64="","",IF(COUNTIF($A$5:$A$124,$A64)&gt;1,"ID duplicado",IF(OR($B64="",$C64="",$D64="",$E64="",$F64="",$G64="",$H64="",$I64="",$J64="",$J64&lt;=0,$F64&lt;1,$G64&lt;1,$F64&gt;$G64,$H64&gt;$I64),"Cadastro incompleto/inválido",IF($K64&gt;$J64,"Recebimento acima do valor",IF(ABS($K64-$L64)&gt;0.005,"Há recebimento com alerta","OK")))))</f>
        <v/>
      </c>
      <c r="R64" s="17" t="n"/>
    </row>
    <row r="65" ht="20" customHeight="1">
      <c r="A65" s="17" t="n"/>
      <c r="B65" s="17" t="n"/>
      <c r="C65" s="17" t="n"/>
      <c r="D65" s="17" t="n"/>
      <c r="E65" s="39" t="n"/>
      <c r="F65" s="19" t="n"/>
      <c r="G65" s="19" t="n"/>
      <c r="H65" s="39" t="n"/>
      <c r="I65" s="39" t="n"/>
      <c r="J65" s="40" t="n"/>
      <c r="K65" s="37">
        <f>IF($A65="","",SUMIF(Recebimentos!$B$5:$B$204,$A65,Recebimentos!$D$5:$D$204))</f>
        <v/>
      </c>
      <c r="L65" s="37">
        <f>IF($A65="","",SUMIFS(Recebimentos!$D$5:$D$204,Recebimentos!$B$5:$B$204,$A65,Recebimentos!$H$5:$H$204,"OK"))</f>
        <v/>
      </c>
      <c r="M65" s="37">
        <f>IF(OR($A65="",$J65=""),"",MAX(0,$J65-$L65))</f>
        <v/>
      </c>
      <c r="N65" s="21">
        <f>IF($A65="","",IF(OR($I65="",$J65="",$J65&lt;=0),"Revisar",IF($M65=0,"Quitada",IF($L65&gt;0,IF($I65&lt;Premissas!$B$2,"Parcial vencida",IF($I65=Premissas!$B$2,"Parcial — vence hoje","Parcial")),IF($I65&lt;Premissas!$B$2,"Vencida",IF($I65=Premissas!$B$2,"Vence hoje","Em aberto"))))))</f>
        <v/>
      </c>
      <c r="O65" s="22">
        <f>IF(OR($A65="",$I65="",$M65&lt;=0),"",MAX(0,Premissas!$B$2-$I65))</f>
        <v/>
      </c>
      <c r="P65" s="21">
        <f>IF($A65="","",IF(OR($I65="",$J65="",$J65&lt;=0),"Sem classificação",IF($M65&lt;=0,"Quitada",IF($I65&gt;=Premissas!$B$2,"A vencer",IF(Premissas!$B$2-$I65&lt;=Premissas!$B$4,"1 a "&amp;Premissas!$B$4&amp;" dias",IF(Premissas!$B$2-$I65&lt;=Premissas!$B$5,(Premissas!$B$4+1)&amp;" a "&amp;Premissas!$B$5&amp;" dias",IF(Premissas!$B$2-$I65&lt;=Premissas!$B$6,(Premissas!$B$5+1)&amp;" a "&amp;Premissas!$B$6&amp;" dias","Acima de "&amp;Premissas!$B$6&amp;" dias")))))))</f>
        <v/>
      </c>
      <c r="Q65" s="21">
        <f>IF($A65="","",IF(COUNTIF($A$5:$A$124,$A65)&gt;1,"ID duplicado",IF(OR($B65="",$C65="",$D65="",$E65="",$F65="",$G65="",$H65="",$I65="",$J65="",$J65&lt;=0,$F65&lt;1,$G65&lt;1,$F65&gt;$G65,$H65&gt;$I65),"Cadastro incompleto/inválido",IF($K65&gt;$J65,"Recebimento acima do valor",IF(ABS($K65-$L65)&gt;0.005,"Há recebimento com alerta","OK")))))</f>
        <v/>
      </c>
      <c r="R65" s="17" t="n"/>
    </row>
    <row r="66" ht="20" customHeight="1">
      <c r="A66" s="17" t="n"/>
      <c r="B66" s="17" t="n"/>
      <c r="C66" s="17" t="n"/>
      <c r="D66" s="17" t="n"/>
      <c r="E66" s="39" t="n"/>
      <c r="F66" s="19" t="n"/>
      <c r="G66" s="19" t="n"/>
      <c r="H66" s="39" t="n"/>
      <c r="I66" s="39" t="n"/>
      <c r="J66" s="40" t="n"/>
      <c r="K66" s="38">
        <f>IF($A66="","",SUMIF(Recebimentos!$B$5:$B$204,$A66,Recebimentos!$D$5:$D$204))</f>
        <v/>
      </c>
      <c r="L66" s="38">
        <f>IF($A66="","",SUMIFS(Recebimentos!$D$5:$D$204,Recebimentos!$B$5:$B$204,$A66,Recebimentos!$H$5:$H$204,"OK"))</f>
        <v/>
      </c>
      <c r="M66" s="38">
        <f>IF(OR($A66="",$J66=""),"",MAX(0,$J66-$L66))</f>
        <v/>
      </c>
      <c r="N66" s="23">
        <f>IF($A66="","",IF(OR($I66="",$J66="",$J66&lt;=0),"Revisar",IF($M66=0,"Quitada",IF($L66&gt;0,IF($I66&lt;Premissas!$B$2,"Parcial vencida",IF($I66=Premissas!$B$2,"Parcial — vence hoje","Parcial")),IF($I66&lt;Premissas!$B$2,"Vencida",IF($I66=Premissas!$B$2,"Vence hoje","Em aberto"))))))</f>
        <v/>
      </c>
      <c r="O66" s="24">
        <f>IF(OR($A66="",$I66="",$M66&lt;=0),"",MAX(0,Premissas!$B$2-$I66))</f>
        <v/>
      </c>
      <c r="P66" s="23">
        <f>IF($A66="","",IF(OR($I66="",$J66="",$J66&lt;=0),"Sem classificação",IF($M66&lt;=0,"Quitada",IF($I66&gt;=Premissas!$B$2,"A vencer",IF(Premissas!$B$2-$I66&lt;=Premissas!$B$4,"1 a "&amp;Premissas!$B$4&amp;" dias",IF(Premissas!$B$2-$I66&lt;=Premissas!$B$5,(Premissas!$B$4+1)&amp;" a "&amp;Premissas!$B$5&amp;" dias",IF(Premissas!$B$2-$I66&lt;=Premissas!$B$6,(Premissas!$B$5+1)&amp;" a "&amp;Premissas!$B$6&amp;" dias","Acima de "&amp;Premissas!$B$6&amp;" dias")))))))</f>
        <v/>
      </c>
      <c r="Q66" s="23">
        <f>IF($A66="","",IF(COUNTIF($A$5:$A$124,$A66)&gt;1,"ID duplicado",IF(OR($B66="",$C66="",$D66="",$E66="",$F66="",$G66="",$H66="",$I66="",$J66="",$J66&lt;=0,$F66&lt;1,$G66&lt;1,$F66&gt;$G66,$H66&gt;$I66),"Cadastro incompleto/inválido",IF($K66&gt;$J66,"Recebimento acima do valor",IF(ABS($K66-$L66)&gt;0.005,"Há recebimento com alerta","OK")))))</f>
        <v/>
      </c>
      <c r="R66" s="17" t="n"/>
    </row>
    <row r="67" ht="20" customHeight="1">
      <c r="A67" s="17" t="n"/>
      <c r="B67" s="17" t="n"/>
      <c r="C67" s="17" t="n"/>
      <c r="D67" s="17" t="n"/>
      <c r="E67" s="39" t="n"/>
      <c r="F67" s="19" t="n"/>
      <c r="G67" s="19" t="n"/>
      <c r="H67" s="39" t="n"/>
      <c r="I67" s="39" t="n"/>
      <c r="J67" s="40" t="n"/>
      <c r="K67" s="37">
        <f>IF($A67="","",SUMIF(Recebimentos!$B$5:$B$204,$A67,Recebimentos!$D$5:$D$204))</f>
        <v/>
      </c>
      <c r="L67" s="37">
        <f>IF($A67="","",SUMIFS(Recebimentos!$D$5:$D$204,Recebimentos!$B$5:$B$204,$A67,Recebimentos!$H$5:$H$204,"OK"))</f>
        <v/>
      </c>
      <c r="M67" s="37">
        <f>IF(OR($A67="",$J67=""),"",MAX(0,$J67-$L67))</f>
        <v/>
      </c>
      <c r="N67" s="21">
        <f>IF($A67="","",IF(OR($I67="",$J67="",$J67&lt;=0),"Revisar",IF($M67=0,"Quitada",IF($L67&gt;0,IF($I67&lt;Premissas!$B$2,"Parcial vencida",IF($I67=Premissas!$B$2,"Parcial — vence hoje","Parcial")),IF($I67&lt;Premissas!$B$2,"Vencida",IF($I67=Premissas!$B$2,"Vence hoje","Em aberto"))))))</f>
        <v/>
      </c>
      <c r="O67" s="22">
        <f>IF(OR($A67="",$I67="",$M67&lt;=0),"",MAX(0,Premissas!$B$2-$I67))</f>
        <v/>
      </c>
      <c r="P67" s="21">
        <f>IF($A67="","",IF(OR($I67="",$J67="",$J67&lt;=0),"Sem classificação",IF($M67&lt;=0,"Quitada",IF($I67&gt;=Premissas!$B$2,"A vencer",IF(Premissas!$B$2-$I67&lt;=Premissas!$B$4,"1 a "&amp;Premissas!$B$4&amp;" dias",IF(Premissas!$B$2-$I67&lt;=Premissas!$B$5,(Premissas!$B$4+1)&amp;" a "&amp;Premissas!$B$5&amp;" dias",IF(Premissas!$B$2-$I67&lt;=Premissas!$B$6,(Premissas!$B$5+1)&amp;" a "&amp;Premissas!$B$6&amp;" dias","Acima de "&amp;Premissas!$B$6&amp;" dias")))))))</f>
        <v/>
      </c>
      <c r="Q67" s="21">
        <f>IF($A67="","",IF(COUNTIF($A$5:$A$124,$A67)&gt;1,"ID duplicado",IF(OR($B67="",$C67="",$D67="",$E67="",$F67="",$G67="",$H67="",$I67="",$J67="",$J67&lt;=0,$F67&lt;1,$G67&lt;1,$F67&gt;$G67,$H67&gt;$I67),"Cadastro incompleto/inválido",IF($K67&gt;$J67,"Recebimento acima do valor",IF(ABS($K67-$L67)&gt;0.005,"Há recebimento com alerta","OK")))))</f>
        <v/>
      </c>
      <c r="R67" s="17" t="n"/>
    </row>
    <row r="68" ht="20" customHeight="1">
      <c r="A68" s="17" t="n"/>
      <c r="B68" s="17" t="n"/>
      <c r="C68" s="17" t="n"/>
      <c r="D68" s="17" t="n"/>
      <c r="E68" s="39" t="n"/>
      <c r="F68" s="19" t="n"/>
      <c r="G68" s="19" t="n"/>
      <c r="H68" s="39" t="n"/>
      <c r="I68" s="39" t="n"/>
      <c r="J68" s="40" t="n"/>
      <c r="K68" s="38">
        <f>IF($A68="","",SUMIF(Recebimentos!$B$5:$B$204,$A68,Recebimentos!$D$5:$D$204))</f>
        <v/>
      </c>
      <c r="L68" s="38">
        <f>IF($A68="","",SUMIFS(Recebimentos!$D$5:$D$204,Recebimentos!$B$5:$B$204,$A68,Recebimentos!$H$5:$H$204,"OK"))</f>
        <v/>
      </c>
      <c r="M68" s="38">
        <f>IF(OR($A68="",$J68=""),"",MAX(0,$J68-$L68))</f>
        <v/>
      </c>
      <c r="N68" s="23">
        <f>IF($A68="","",IF(OR($I68="",$J68="",$J68&lt;=0),"Revisar",IF($M68=0,"Quitada",IF($L68&gt;0,IF($I68&lt;Premissas!$B$2,"Parcial vencida",IF($I68=Premissas!$B$2,"Parcial — vence hoje","Parcial")),IF($I68&lt;Premissas!$B$2,"Vencida",IF($I68=Premissas!$B$2,"Vence hoje","Em aberto"))))))</f>
        <v/>
      </c>
      <c r="O68" s="24">
        <f>IF(OR($A68="",$I68="",$M68&lt;=0),"",MAX(0,Premissas!$B$2-$I68))</f>
        <v/>
      </c>
      <c r="P68" s="23">
        <f>IF($A68="","",IF(OR($I68="",$J68="",$J68&lt;=0),"Sem classificação",IF($M68&lt;=0,"Quitada",IF($I68&gt;=Premissas!$B$2,"A vencer",IF(Premissas!$B$2-$I68&lt;=Premissas!$B$4,"1 a "&amp;Premissas!$B$4&amp;" dias",IF(Premissas!$B$2-$I68&lt;=Premissas!$B$5,(Premissas!$B$4+1)&amp;" a "&amp;Premissas!$B$5&amp;" dias",IF(Premissas!$B$2-$I68&lt;=Premissas!$B$6,(Premissas!$B$5+1)&amp;" a "&amp;Premissas!$B$6&amp;" dias","Acima de "&amp;Premissas!$B$6&amp;" dias")))))))</f>
        <v/>
      </c>
      <c r="Q68" s="23">
        <f>IF($A68="","",IF(COUNTIF($A$5:$A$124,$A68)&gt;1,"ID duplicado",IF(OR($B68="",$C68="",$D68="",$E68="",$F68="",$G68="",$H68="",$I68="",$J68="",$J68&lt;=0,$F68&lt;1,$G68&lt;1,$F68&gt;$G68,$H68&gt;$I68),"Cadastro incompleto/inválido",IF($K68&gt;$J68,"Recebimento acima do valor",IF(ABS($K68-$L68)&gt;0.005,"Há recebimento com alerta","OK")))))</f>
        <v/>
      </c>
      <c r="R68" s="17" t="n"/>
    </row>
    <row r="69" ht="20" customHeight="1">
      <c r="A69" s="17" t="n"/>
      <c r="B69" s="17" t="n"/>
      <c r="C69" s="17" t="n"/>
      <c r="D69" s="17" t="n"/>
      <c r="E69" s="39" t="n"/>
      <c r="F69" s="19" t="n"/>
      <c r="G69" s="19" t="n"/>
      <c r="H69" s="39" t="n"/>
      <c r="I69" s="39" t="n"/>
      <c r="J69" s="40" t="n"/>
      <c r="K69" s="37">
        <f>IF($A69="","",SUMIF(Recebimentos!$B$5:$B$204,$A69,Recebimentos!$D$5:$D$204))</f>
        <v/>
      </c>
      <c r="L69" s="37">
        <f>IF($A69="","",SUMIFS(Recebimentos!$D$5:$D$204,Recebimentos!$B$5:$B$204,$A69,Recebimentos!$H$5:$H$204,"OK"))</f>
        <v/>
      </c>
      <c r="M69" s="37">
        <f>IF(OR($A69="",$J69=""),"",MAX(0,$J69-$L69))</f>
        <v/>
      </c>
      <c r="N69" s="21">
        <f>IF($A69="","",IF(OR($I69="",$J69="",$J69&lt;=0),"Revisar",IF($M69=0,"Quitada",IF($L69&gt;0,IF($I69&lt;Premissas!$B$2,"Parcial vencida",IF($I69=Premissas!$B$2,"Parcial — vence hoje","Parcial")),IF($I69&lt;Premissas!$B$2,"Vencida",IF($I69=Premissas!$B$2,"Vence hoje","Em aberto"))))))</f>
        <v/>
      </c>
      <c r="O69" s="22">
        <f>IF(OR($A69="",$I69="",$M69&lt;=0),"",MAX(0,Premissas!$B$2-$I69))</f>
        <v/>
      </c>
      <c r="P69" s="21">
        <f>IF($A69="","",IF(OR($I69="",$J69="",$J69&lt;=0),"Sem classificação",IF($M69&lt;=0,"Quitada",IF($I69&gt;=Premissas!$B$2,"A vencer",IF(Premissas!$B$2-$I69&lt;=Premissas!$B$4,"1 a "&amp;Premissas!$B$4&amp;" dias",IF(Premissas!$B$2-$I69&lt;=Premissas!$B$5,(Premissas!$B$4+1)&amp;" a "&amp;Premissas!$B$5&amp;" dias",IF(Premissas!$B$2-$I69&lt;=Premissas!$B$6,(Premissas!$B$5+1)&amp;" a "&amp;Premissas!$B$6&amp;" dias","Acima de "&amp;Premissas!$B$6&amp;" dias")))))))</f>
        <v/>
      </c>
      <c r="Q69" s="21">
        <f>IF($A69="","",IF(COUNTIF($A$5:$A$124,$A69)&gt;1,"ID duplicado",IF(OR($B69="",$C69="",$D69="",$E69="",$F69="",$G69="",$H69="",$I69="",$J69="",$J69&lt;=0,$F69&lt;1,$G69&lt;1,$F69&gt;$G69,$H69&gt;$I69),"Cadastro incompleto/inválido",IF($K69&gt;$J69,"Recebimento acima do valor",IF(ABS($K69-$L69)&gt;0.005,"Há recebimento com alerta","OK")))))</f>
        <v/>
      </c>
      <c r="R69" s="17" t="n"/>
    </row>
    <row r="70" ht="20" customHeight="1">
      <c r="A70" s="17" t="n"/>
      <c r="B70" s="17" t="n"/>
      <c r="C70" s="17" t="n"/>
      <c r="D70" s="17" t="n"/>
      <c r="E70" s="39" t="n"/>
      <c r="F70" s="19" t="n"/>
      <c r="G70" s="19" t="n"/>
      <c r="H70" s="39" t="n"/>
      <c r="I70" s="39" t="n"/>
      <c r="J70" s="40" t="n"/>
      <c r="K70" s="38">
        <f>IF($A70="","",SUMIF(Recebimentos!$B$5:$B$204,$A70,Recebimentos!$D$5:$D$204))</f>
        <v/>
      </c>
      <c r="L70" s="38">
        <f>IF($A70="","",SUMIFS(Recebimentos!$D$5:$D$204,Recebimentos!$B$5:$B$204,$A70,Recebimentos!$H$5:$H$204,"OK"))</f>
        <v/>
      </c>
      <c r="M70" s="38">
        <f>IF(OR($A70="",$J70=""),"",MAX(0,$J70-$L70))</f>
        <v/>
      </c>
      <c r="N70" s="23">
        <f>IF($A70="","",IF(OR($I70="",$J70="",$J70&lt;=0),"Revisar",IF($M70=0,"Quitada",IF($L70&gt;0,IF($I70&lt;Premissas!$B$2,"Parcial vencida",IF($I70=Premissas!$B$2,"Parcial — vence hoje","Parcial")),IF($I70&lt;Premissas!$B$2,"Vencida",IF($I70=Premissas!$B$2,"Vence hoje","Em aberto"))))))</f>
        <v/>
      </c>
      <c r="O70" s="24">
        <f>IF(OR($A70="",$I70="",$M70&lt;=0),"",MAX(0,Premissas!$B$2-$I70))</f>
        <v/>
      </c>
      <c r="P70" s="23">
        <f>IF($A70="","",IF(OR($I70="",$J70="",$J70&lt;=0),"Sem classificação",IF($M70&lt;=0,"Quitada",IF($I70&gt;=Premissas!$B$2,"A vencer",IF(Premissas!$B$2-$I70&lt;=Premissas!$B$4,"1 a "&amp;Premissas!$B$4&amp;" dias",IF(Premissas!$B$2-$I70&lt;=Premissas!$B$5,(Premissas!$B$4+1)&amp;" a "&amp;Premissas!$B$5&amp;" dias",IF(Premissas!$B$2-$I70&lt;=Premissas!$B$6,(Premissas!$B$5+1)&amp;" a "&amp;Premissas!$B$6&amp;" dias","Acima de "&amp;Premissas!$B$6&amp;" dias")))))))</f>
        <v/>
      </c>
      <c r="Q70" s="23">
        <f>IF($A70="","",IF(COUNTIF($A$5:$A$124,$A70)&gt;1,"ID duplicado",IF(OR($B70="",$C70="",$D70="",$E70="",$F70="",$G70="",$H70="",$I70="",$J70="",$J70&lt;=0,$F70&lt;1,$G70&lt;1,$F70&gt;$G70,$H70&gt;$I70),"Cadastro incompleto/inválido",IF($K70&gt;$J70,"Recebimento acima do valor",IF(ABS($K70-$L70)&gt;0.005,"Há recebimento com alerta","OK")))))</f>
        <v/>
      </c>
      <c r="R70" s="17" t="n"/>
    </row>
    <row r="71" ht="20" customHeight="1">
      <c r="A71" s="17" t="n"/>
      <c r="B71" s="17" t="n"/>
      <c r="C71" s="17" t="n"/>
      <c r="D71" s="17" t="n"/>
      <c r="E71" s="39" t="n"/>
      <c r="F71" s="19" t="n"/>
      <c r="G71" s="19" t="n"/>
      <c r="H71" s="39" t="n"/>
      <c r="I71" s="39" t="n"/>
      <c r="J71" s="40" t="n"/>
      <c r="K71" s="37">
        <f>IF($A71="","",SUMIF(Recebimentos!$B$5:$B$204,$A71,Recebimentos!$D$5:$D$204))</f>
        <v/>
      </c>
      <c r="L71" s="37">
        <f>IF($A71="","",SUMIFS(Recebimentos!$D$5:$D$204,Recebimentos!$B$5:$B$204,$A71,Recebimentos!$H$5:$H$204,"OK"))</f>
        <v/>
      </c>
      <c r="M71" s="37">
        <f>IF(OR($A71="",$J71=""),"",MAX(0,$J71-$L71))</f>
        <v/>
      </c>
      <c r="N71" s="21">
        <f>IF($A71="","",IF(OR($I71="",$J71="",$J71&lt;=0),"Revisar",IF($M71=0,"Quitada",IF($L71&gt;0,IF($I71&lt;Premissas!$B$2,"Parcial vencida",IF($I71=Premissas!$B$2,"Parcial — vence hoje","Parcial")),IF($I71&lt;Premissas!$B$2,"Vencida",IF($I71=Premissas!$B$2,"Vence hoje","Em aberto"))))))</f>
        <v/>
      </c>
      <c r="O71" s="22">
        <f>IF(OR($A71="",$I71="",$M71&lt;=0),"",MAX(0,Premissas!$B$2-$I71))</f>
        <v/>
      </c>
      <c r="P71" s="21">
        <f>IF($A71="","",IF(OR($I71="",$J71="",$J71&lt;=0),"Sem classificação",IF($M71&lt;=0,"Quitada",IF($I71&gt;=Premissas!$B$2,"A vencer",IF(Premissas!$B$2-$I71&lt;=Premissas!$B$4,"1 a "&amp;Premissas!$B$4&amp;" dias",IF(Premissas!$B$2-$I71&lt;=Premissas!$B$5,(Premissas!$B$4+1)&amp;" a "&amp;Premissas!$B$5&amp;" dias",IF(Premissas!$B$2-$I71&lt;=Premissas!$B$6,(Premissas!$B$5+1)&amp;" a "&amp;Premissas!$B$6&amp;" dias","Acima de "&amp;Premissas!$B$6&amp;" dias")))))))</f>
        <v/>
      </c>
      <c r="Q71" s="21">
        <f>IF($A71="","",IF(COUNTIF($A$5:$A$124,$A71)&gt;1,"ID duplicado",IF(OR($B71="",$C71="",$D71="",$E71="",$F71="",$G71="",$H71="",$I71="",$J71="",$J71&lt;=0,$F71&lt;1,$G71&lt;1,$F71&gt;$G71,$H71&gt;$I71),"Cadastro incompleto/inválido",IF($K71&gt;$J71,"Recebimento acima do valor",IF(ABS($K71-$L71)&gt;0.005,"Há recebimento com alerta","OK")))))</f>
        <v/>
      </c>
      <c r="R71" s="17" t="n"/>
    </row>
    <row r="72" ht="20" customHeight="1">
      <c r="A72" s="17" t="n"/>
      <c r="B72" s="17" t="n"/>
      <c r="C72" s="17" t="n"/>
      <c r="D72" s="17" t="n"/>
      <c r="E72" s="39" t="n"/>
      <c r="F72" s="19" t="n"/>
      <c r="G72" s="19" t="n"/>
      <c r="H72" s="39" t="n"/>
      <c r="I72" s="39" t="n"/>
      <c r="J72" s="40" t="n"/>
      <c r="K72" s="38">
        <f>IF($A72="","",SUMIF(Recebimentos!$B$5:$B$204,$A72,Recebimentos!$D$5:$D$204))</f>
        <v/>
      </c>
      <c r="L72" s="38">
        <f>IF($A72="","",SUMIFS(Recebimentos!$D$5:$D$204,Recebimentos!$B$5:$B$204,$A72,Recebimentos!$H$5:$H$204,"OK"))</f>
        <v/>
      </c>
      <c r="M72" s="38">
        <f>IF(OR($A72="",$J72=""),"",MAX(0,$J72-$L72))</f>
        <v/>
      </c>
      <c r="N72" s="23">
        <f>IF($A72="","",IF(OR($I72="",$J72="",$J72&lt;=0),"Revisar",IF($M72=0,"Quitada",IF($L72&gt;0,IF($I72&lt;Premissas!$B$2,"Parcial vencida",IF($I72=Premissas!$B$2,"Parcial — vence hoje","Parcial")),IF($I72&lt;Premissas!$B$2,"Vencida",IF($I72=Premissas!$B$2,"Vence hoje","Em aberto"))))))</f>
        <v/>
      </c>
      <c r="O72" s="24">
        <f>IF(OR($A72="",$I72="",$M72&lt;=0),"",MAX(0,Premissas!$B$2-$I72))</f>
        <v/>
      </c>
      <c r="P72" s="23">
        <f>IF($A72="","",IF(OR($I72="",$J72="",$J72&lt;=0),"Sem classificação",IF($M72&lt;=0,"Quitada",IF($I72&gt;=Premissas!$B$2,"A vencer",IF(Premissas!$B$2-$I72&lt;=Premissas!$B$4,"1 a "&amp;Premissas!$B$4&amp;" dias",IF(Premissas!$B$2-$I72&lt;=Premissas!$B$5,(Premissas!$B$4+1)&amp;" a "&amp;Premissas!$B$5&amp;" dias",IF(Premissas!$B$2-$I72&lt;=Premissas!$B$6,(Premissas!$B$5+1)&amp;" a "&amp;Premissas!$B$6&amp;" dias","Acima de "&amp;Premissas!$B$6&amp;" dias")))))))</f>
        <v/>
      </c>
      <c r="Q72" s="23">
        <f>IF($A72="","",IF(COUNTIF($A$5:$A$124,$A72)&gt;1,"ID duplicado",IF(OR($B72="",$C72="",$D72="",$E72="",$F72="",$G72="",$H72="",$I72="",$J72="",$J72&lt;=0,$F72&lt;1,$G72&lt;1,$F72&gt;$G72,$H72&gt;$I72),"Cadastro incompleto/inválido",IF($K72&gt;$J72,"Recebimento acima do valor",IF(ABS($K72-$L72)&gt;0.005,"Há recebimento com alerta","OK")))))</f>
        <v/>
      </c>
      <c r="R72" s="17" t="n"/>
    </row>
    <row r="73" ht="20" customHeight="1">
      <c r="A73" s="17" t="n"/>
      <c r="B73" s="17" t="n"/>
      <c r="C73" s="17" t="n"/>
      <c r="D73" s="17" t="n"/>
      <c r="E73" s="39" t="n"/>
      <c r="F73" s="19" t="n"/>
      <c r="G73" s="19" t="n"/>
      <c r="H73" s="39" t="n"/>
      <c r="I73" s="39" t="n"/>
      <c r="J73" s="40" t="n"/>
      <c r="K73" s="37">
        <f>IF($A73="","",SUMIF(Recebimentos!$B$5:$B$204,$A73,Recebimentos!$D$5:$D$204))</f>
        <v/>
      </c>
      <c r="L73" s="37">
        <f>IF($A73="","",SUMIFS(Recebimentos!$D$5:$D$204,Recebimentos!$B$5:$B$204,$A73,Recebimentos!$H$5:$H$204,"OK"))</f>
        <v/>
      </c>
      <c r="M73" s="37">
        <f>IF(OR($A73="",$J73=""),"",MAX(0,$J73-$L73))</f>
        <v/>
      </c>
      <c r="N73" s="21">
        <f>IF($A73="","",IF(OR($I73="",$J73="",$J73&lt;=0),"Revisar",IF($M73=0,"Quitada",IF($L73&gt;0,IF($I73&lt;Premissas!$B$2,"Parcial vencida",IF($I73=Premissas!$B$2,"Parcial — vence hoje","Parcial")),IF($I73&lt;Premissas!$B$2,"Vencida",IF($I73=Premissas!$B$2,"Vence hoje","Em aberto"))))))</f>
        <v/>
      </c>
      <c r="O73" s="22">
        <f>IF(OR($A73="",$I73="",$M73&lt;=0),"",MAX(0,Premissas!$B$2-$I73))</f>
        <v/>
      </c>
      <c r="P73" s="21">
        <f>IF($A73="","",IF(OR($I73="",$J73="",$J73&lt;=0),"Sem classificação",IF($M73&lt;=0,"Quitada",IF($I73&gt;=Premissas!$B$2,"A vencer",IF(Premissas!$B$2-$I73&lt;=Premissas!$B$4,"1 a "&amp;Premissas!$B$4&amp;" dias",IF(Premissas!$B$2-$I73&lt;=Premissas!$B$5,(Premissas!$B$4+1)&amp;" a "&amp;Premissas!$B$5&amp;" dias",IF(Premissas!$B$2-$I73&lt;=Premissas!$B$6,(Premissas!$B$5+1)&amp;" a "&amp;Premissas!$B$6&amp;" dias","Acima de "&amp;Premissas!$B$6&amp;" dias")))))))</f>
        <v/>
      </c>
      <c r="Q73" s="21">
        <f>IF($A73="","",IF(COUNTIF($A$5:$A$124,$A73)&gt;1,"ID duplicado",IF(OR($B73="",$C73="",$D73="",$E73="",$F73="",$G73="",$H73="",$I73="",$J73="",$J73&lt;=0,$F73&lt;1,$G73&lt;1,$F73&gt;$G73,$H73&gt;$I73),"Cadastro incompleto/inválido",IF($K73&gt;$J73,"Recebimento acima do valor",IF(ABS($K73-$L73)&gt;0.005,"Há recebimento com alerta","OK")))))</f>
        <v/>
      </c>
      <c r="R73" s="17" t="n"/>
    </row>
    <row r="74" ht="20" customHeight="1">
      <c r="A74" s="17" t="n"/>
      <c r="B74" s="17" t="n"/>
      <c r="C74" s="17" t="n"/>
      <c r="D74" s="17" t="n"/>
      <c r="E74" s="39" t="n"/>
      <c r="F74" s="19" t="n"/>
      <c r="G74" s="19" t="n"/>
      <c r="H74" s="39" t="n"/>
      <c r="I74" s="39" t="n"/>
      <c r="J74" s="40" t="n"/>
      <c r="K74" s="38">
        <f>IF($A74="","",SUMIF(Recebimentos!$B$5:$B$204,$A74,Recebimentos!$D$5:$D$204))</f>
        <v/>
      </c>
      <c r="L74" s="38">
        <f>IF($A74="","",SUMIFS(Recebimentos!$D$5:$D$204,Recebimentos!$B$5:$B$204,$A74,Recebimentos!$H$5:$H$204,"OK"))</f>
        <v/>
      </c>
      <c r="M74" s="38">
        <f>IF(OR($A74="",$J74=""),"",MAX(0,$J74-$L74))</f>
        <v/>
      </c>
      <c r="N74" s="23">
        <f>IF($A74="","",IF(OR($I74="",$J74="",$J74&lt;=0),"Revisar",IF($M74=0,"Quitada",IF($L74&gt;0,IF($I74&lt;Premissas!$B$2,"Parcial vencida",IF($I74=Premissas!$B$2,"Parcial — vence hoje","Parcial")),IF($I74&lt;Premissas!$B$2,"Vencida",IF($I74=Premissas!$B$2,"Vence hoje","Em aberto"))))))</f>
        <v/>
      </c>
      <c r="O74" s="24">
        <f>IF(OR($A74="",$I74="",$M74&lt;=0),"",MAX(0,Premissas!$B$2-$I74))</f>
        <v/>
      </c>
      <c r="P74" s="23">
        <f>IF($A74="","",IF(OR($I74="",$J74="",$J74&lt;=0),"Sem classificação",IF($M74&lt;=0,"Quitada",IF($I74&gt;=Premissas!$B$2,"A vencer",IF(Premissas!$B$2-$I74&lt;=Premissas!$B$4,"1 a "&amp;Premissas!$B$4&amp;" dias",IF(Premissas!$B$2-$I74&lt;=Premissas!$B$5,(Premissas!$B$4+1)&amp;" a "&amp;Premissas!$B$5&amp;" dias",IF(Premissas!$B$2-$I74&lt;=Premissas!$B$6,(Premissas!$B$5+1)&amp;" a "&amp;Premissas!$B$6&amp;" dias","Acima de "&amp;Premissas!$B$6&amp;" dias")))))))</f>
        <v/>
      </c>
      <c r="Q74" s="23">
        <f>IF($A74="","",IF(COUNTIF($A$5:$A$124,$A74)&gt;1,"ID duplicado",IF(OR($B74="",$C74="",$D74="",$E74="",$F74="",$G74="",$H74="",$I74="",$J74="",$J74&lt;=0,$F74&lt;1,$G74&lt;1,$F74&gt;$G74,$H74&gt;$I74),"Cadastro incompleto/inválido",IF($K74&gt;$J74,"Recebimento acima do valor",IF(ABS($K74-$L74)&gt;0.005,"Há recebimento com alerta","OK")))))</f>
        <v/>
      </c>
      <c r="R74" s="17" t="n"/>
    </row>
    <row r="75" ht="20" customHeight="1">
      <c r="A75" s="17" t="n"/>
      <c r="B75" s="17" t="n"/>
      <c r="C75" s="17" t="n"/>
      <c r="D75" s="17" t="n"/>
      <c r="E75" s="39" t="n"/>
      <c r="F75" s="19" t="n"/>
      <c r="G75" s="19" t="n"/>
      <c r="H75" s="39" t="n"/>
      <c r="I75" s="39" t="n"/>
      <c r="J75" s="40" t="n"/>
      <c r="K75" s="37">
        <f>IF($A75="","",SUMIF(Recebimentos!$B$5:$B$204,$A75,Recebimentos!$D$5:$D$204))</f>
        <v/>
      </c>
      <c r="L75" s="37">
        <f>IF($A75="","",SUMIFS(Recebimentos!$D$5:$D$204,Recebimentos!$B$5:$B$204,$A75,Recebimentos!$H$5:$H$204,"OK"))</f>
        <v/>
      </c>
      <c r="M75" s="37">
        <f>IF(OR($A75="",$J75=""),"",MAX(0,$J75-$L75))</f>
        <v/>
      </c>
      <c r="N75" s="21">
        <f>IF($A75="","",IF(OR($I75="",$J75="",$J75&lt;=0),"Revisar",IF($M75=0,"Quitada",IF($L75&gt;0,IF($I75&lt;Premissas!$B$2,"Parcial vencida",IF($I75=Premissas!$B$2,"Parcial — vence hoje","Parcial")),IF($I75&lt;Premissas!$B$2,"Vencida",IF($I75=Premissas!$B$2,"Vence hoje","Em aberto"))))))</f>
        <v/>
      </c>
      <c r="O75" s="22">
        <f>IF(OR($A75="",$I75="",$M75&lt;=0),"",MAX(0,Premissas!$B$2-$I75))</f>
        <v/>
      </c>
      <c r="P75" s="21">
        <f>IF($A75="","",IF(OR($I75="",$J75="",$J75&lt;=0),"Sem classificação",IF($M75&lt;=0,"Quitada",IF($I75&gt;=Premissas!$B$2,"A vencer",IF(Premissas!$B$2-$I75&lt;=Premissas!$B$4,"1 a "&amp;Premissas!$B$4&amp;" dias",IF(Premissas!$B$2-$I75&lt;=Premissas!$B$5,(Premissas!$B$4+1)&amp;" a "&amp;Premissas!$B$5&amp;" dias",IF(Premissas!$B$2-$I75&lt;=Premissas!$B$6,(Premissas!$B$5+1)&amp;" a "&amp;Premissas!$B$6&amp;" dias","Acima de "&amp;Premissas!$B$6&amp;" dias")))))))</f>
        <v/>
      </c>
      <c r="Q75" s="21">
        <f>IF($A75="","",IF(COUNTIF($A$5:$A$124,$A75)&gt;1,"ID duplicado",IF(OR($B75="",$C75="",$D75="",$E75="",$F75="",$G75="",$H75="",$I75="",$J75="",$J75&lt;=0,$F75&lt;1,$G75&lt;1,$F75&gt;$G75,$H75&gt;$I75),"Cadastro incompleto/inválido",IF($K75&gt;$J75,"Recebimento acima do valor",IF(ABS($K75-$L75)&gt;0.005,"Há recebimento com alerta","OK")))))</f>
        <v/>
      </c>
      <c r="R75" s="17" t="n"/>
    </row>
    <row r="76" ht="20" customHeight="1">
      <c r="A76" s="17" t="n"/>
      <c r="B76" s="17" t="n"/>
      <c r="C76" s="17" t="n"/>
      <c r="D76" s="17" t="n"/>
      <c r="E76" s="39" t="n"/>
      <c r="F76" s="19" t="n"/>
      <c r="G76" s="19" t="n"/>
      <c r="H76" s="39" t="n"/>
      <c r="I76" s="39" t="n"/>
      <c r="J76" s="40" t="n"/>
      <c r="K76" s="38">
        <f>IF($A76="","",SUMIF(Recebimentos!$B$5:$B$204,$A76,Recebimentos!$D$5:$D$204))</f>
        <v/>
      </c>
      <c r="L76" s="38">
        <f>IF($A76="","",SUMIFS(Recebimentos!$D$5:$D$204,Recebimentos!$B$5:$B$204,$A76,Recebimentos!$H$5:$H$204,"OK"))</f>
        <v/>
      </c>
      <c r="M76" s="38">
        <f>IF(OR($A76="",$J76=""),"",MAX(0,$J76-$L76))</f>
        <v/>
      </c>
      <c r="N76" s="23">
        <f>IF($A76="","",IF(OR($I76="",$J76="",$J76&lt;=0),"Revisar",IF($M76=0,"Quitada",IF($L76&gt;0,IF($I76&lt;Premissas!$B$2,"Parcial vencida",IF($I76=Premissas!$B$2,"Parcial — vence hoje","Parcial")),IF($I76&lt;Premissas!$B$2,"Vencida",IF($I76=Premissas!$B$2,"Vence hoje","Em aberto"))))))</f>
        <v/>
      </c>
      <c r="O76" s="24">
        <f>IF(OR($A76="",$I76="",$M76&lt;=0),"",MAX(0,Premissas!$B$2-$I76))</f>
        <v/>
      </c>
      <c r="P76" s="23">
        <f>IF($A76="","",IF(OR($I76="",$J76="",$J76&lt;=0),"Sem classificação",IF($M76&lt;=0,"Quitada",IF($I76&gt;=Premissas!$B$2,"A vencer",IF(Premissas!$B$2-$I76&lt;=Premissas!$B$4,"1 a "&amp;Premissas!$B$4&amp;" dias",IF(Premissas!$B$2-$I76&lt;=Premissas!$B$5,(Premissas!$B$4+1)&amp;" a "&amp;Premissas!$B$5&amp;" dias",IF(Premissas!$B$2-$I76&lt;=Premissas!$B$6,(Premissas!$B$5+1)&amp;" a "&amp;Premissas!$B$6&amp;" dias","Acima de "&amp;Premissas!$B$6&amp;" dias")))))))</f>
        <v/>
      </c>
      <c r="Q76" s="23">
        <f>IF($A76="","",IF(COUNTIF($A$5:$A$124,$A76)&gt;1,"ID duplicado",IF(OR($B76="",$C76="",$D76="",$E76="",$F76="",$G76="",$H76="",$I76="",$J76="",$J76&lt;=0,$F76&lt;1,$G76&lt;1,$F76&gt;$G76,$H76&gt;$I76),"Cadastro incompleto/inválido",IF($K76&gt;$J76,"Recebimento acima do valor",IF(ABS($K76-$L76)&gt;0.005,"Há recebimento com alerta","OK")))))</f>
        <v/>
      </c>
      <c r="R76" s="17" t="n"/>
    </row>
    <row r="77" ht="20" customHeight="1">
      <c r="A77" s="17" t="n"/>
      <c r="B77" s="17" t="n"/>
      <c r="C77" s="17" t="n"/>
      <c r="D77" s="17" t="n"/>
      <c r="E77" s="39" t="n"/>
      <c r="F77" s="19" t="n"/>
      <c r="G77" s="19" t="n"/>
      <c r="H77" s="39" t="n"/>
      <c r="I77" s="39" t="n"/>
      <c r="J77" s="40" t="n"/>
      <c r="K77" s="37">
        <f>IF($A77="","",SUMIF(Recebimentos!$B$5:$B$204,$A77,Recebimentos!$D$5:$D$204))</f>
        <v/>
      </c>
      <c r="L77" s="37">
        <f>IF($A77="","",SUMIFS(Recebimentos!$D$5:$D$204,Recebimentos!$B$5:$B$204,$A77,Recebimentos!$H$5:$H$204,"OK"))</f>
        <v/>
      </c>
      <c r="M77" s="37">
        <f>IF(OR($A77="",$J77=""),"",MAX(0,$J77-$L77))</f>
        <v/>
      </c>
      <c r="N77" s="21">
        <f>IF($A77="","",IF(OR($I77="",$J77="",$J77&lt;=0),"Revisar",IF($M77=0,"Quitada",IF($L77&gt;0,IF($I77&lt;Premissas!$B$2,"Parcial vencida",IF($I77=Premissas!$B$2,"Parcial — vence hoje","Parcial")),IF($I77&lt;Premissas!$B$2,"Vencida",IF($I77=Premissas!$B$2,"Vence hoje","Em aberto"))))))</f>
        <v/>
      </c>
      <c r="O77" s="22">
        <f>IF(OR($A77="",$I77="",$M77&lt;=0),"",MAX(0,Premissas!$B$2-$I77))</f>
        <v/>
      </c>
      <c r="P77" s="21">
        <f>IF($A77="","",IF(OR($I77="",$J77="",$J77&lt;=0),"Sem classificação",IF($M77&lt;=0,"Quitada",IF($I77&gt;=Premissas!$B$2,"A vencer",IF(Premissas!$B$2-$I77&lt;=Premissas!$B$4,"1 a "&amp;Premissas!$B$4&amp;" dias",IF(Premissas!$B$2-$I77&lt;=Premissas!$B$5,(Premissas!$B$4+1)&amp;" a "&amp;Premissas!$B$5&amp;" dias",IF(Premissas!$B$2-$I77&lt;=Premissas!$B$6,(Premissas!$B$5+1)&amp;" a "&amp;Premissas!$B$6&amp;" dias","Acima de "&amp;Premissas!$B$6&amp;" dias")))))))</f>
        <v/>
      </c>
      <c r="Q77" s="21">
        <f>IF($A77="","",IF(COUNTIF($A$5:$A$124,$A77)&gt;1,"ID duplicado",IF(OR($B77="",$C77="",$D77="",$E77="",$F77="",$G77="",$H77="",$I77="",$J77="",$J77&lt;=0,$F77&lt;1,$G77&lt;1,$F77&gt;$G77,$H77&gt;$I77),"Cadastro incompleto/inválido",IF($K77&gt;$J77,"Recebimento acima do valor",IF(ABS($K77-$L77)&gt;0.005,"Há recebimento com alerta","OK")))))</f>
        <v/>
      </c>
      <c r="R77" s="17" t="n"/>
    </row>
    <row r="78" ht="20" customHeight="1">
      <c r="A78" s="17" t="n"/>
      <c r="B78" s="17" t="n"/>
      <c r="C78" s="17" t="n"/>
      <c r="D78" s="17" t="n"/>
      <c r="E78" s="39" t="n"/>
      <c r="F78" s="19" t="n"/>
      <c r="G78" s="19" t="n"/>
      <c r="H78" s="39" t="n"/>
      <c r="I78" s="39" t="n"/>
      <c r="J78" s="40" t="n"/>
      <c r="K78" s="38">
        <f>IF($A78="","",SUMIF(Recebimentos!$B$5:$B$204,$A78,Recebimentos!$D$5:$D$204))</f>
        <v/>
      </c>
      <c r="L78" s="38">
        <f>IF($A78="","",SUMIFS(Recebimentos!$D$5:$D$204,Recebimentos!$B$5:$B$204,$A78,Recebimentos!$H$5:$H$204,"OK"))</f>
        <v/>
      </c>
      <c r="M78" s="38">
        <f>IF(OR($A78="",$J78=""),"",MAX(0,$J78-$L78))</f>
        <v/>
      </c>
      <c r="N78" s="23">
        <f>IF($A78="","",IF(OR($I78="",$J78="",$J78&lt;=0),"Revisar",IF($M78=0,"Quitada",IF($L78&gt;0,IF($I78&lt;Premissas!$B$2,"Parcial vencida",IF($I78=Premissas!$B$2,"Parcial — vence hoje","Parcial")),IF($I78&lt;Premissas!$B$2,"Vencida",IF($I78=Premissas!$B$2,"Vence hoje","Em aberto"))))))</f>
        <v/>
      </c>
      <c r="O78" s="24">
        <f>IF(OR($A78="",$I78="",$M78&lt;=0),"",MAX(0,Premissas!$B$2-$I78))</f>
        <v/>
      </c>
      <c r="P78" s="23">
        <f>IF($A78="","",IF(OR($I78="",$J78="",$J78&lt;=0),"Sem classificação",IF($M78&lt;=0,"Quitada",IF($I78&gt;=Premissas!$B$2,"A vencer",IF(Premissas!$B$2-$I78&lt;=Premissas!$B$4,"1 a "&amp;Premissas!$B$4&amp;" dias",IF(Premissas!$B$2-$I78&lt;=Premissas!$B$5,(Premissas!$B$4+1)&amp;" a "&amp;Premissas!$B$5&amp;" dias",IF(Premissas!$B$2-$I78&lt;=Premissas!$B$6,(Premissas!$B$5+1)&amp;" a "&amp;Premissas!$B$6&amp;" dias","Acima de "&amp;Premissas!$B$6&amp;" dias")))))))</f>
        <v/>
      </c>
      <c r="Q78" s="23">
        <f>IF($A78="","",IF(COUNTIF($A$5:$A$124,$A78)&gt;1,"ID duplicado",IF(OR($B78="",$C78="",$D78="",$E78="",$F78="",$G78="",$H78="",$I78="",$J78="",$J78&lt;=0,$F78&lt;1,$G78&lt;1,$F78&gt;$G78,$H78&gt;$I78),"Cadastro incompleto/inválido",IF($K78&gt;$J78,"Recebimento acima do valor",IF(ABS($K78-$L78)&gt;0.005,"Há recebimento com alerta","OK")))))</f>
        <v/>
      </c>
      <c r="R78" s="17" t="n"/>
    </row>
    <row r="79" ht="20" customHeight="1">
      <c r="A79" s="17" t="n"/>
      <c r="B79" s="17" t="n"/>
      <c r="C79" s="17" t="n"/>
      <c r="D79" s="17" t="n"/>
      <c r="E79" s="39" t="n"/>
      <c r="F79" s="19" t="n"/>
      <c r="G79" s="19" t="n"/>
      <c r="H79" s="39" t="n"/>
      <c r="I79" s="39" t="n"/>
      <c r="J79" s="40" t="n"/>
      <c r="K79" s="37">
        <f>IF($A79="","",SUMIF(Recebimentos!$B$5:$B$204,$A79,Recebimentos!$D$5:$D$204))</f>
        <v/>
      </c>
      <c r="L79" s="37">
        <f>IF($A79="","",SUMIFS(Recebimentos!$D$5:$D$204,Recebimentos!$B$5:$B$204,$A79,Recebimentos!$H$5:$H$204,"OK"))</f>
        <v/>
      </c>
      <c r="M79" s="37">
        <f>IF(OR($A79="",$J79=""),"",MAX(0,$J79-$L79))</f>
        <v/>
      </c>
      <c r="N79" s="21">
        <f>IF($A79="","",IF(OR($I79="",$J79="",$J79&lt;=0),"Revisar",IF($M79=0,"Quitada",IF($L79&gt;0,IF($I79&lt;Premissas!$B$2,"Parcial vencida",IF($I79=Premissas!$B$2,"Parcial — vence hoje","Parcial")),IF($I79&lt;Premissas!$B$2,"Vencida",IF($I79=Premissas!$B$2,"Vence hoje","Em aberto"))))))</f>
        <v/>
      </c>
      <c r="O79" s="22">
        <f>IF(OR($A79="",$I79="",$M79&lt;=0),"",MAX(0,Premissas!$B$2-$I79))</f>
        <v/>
      </c>
      <c r="P79" s="21">
        <f>IF($A79="","",IF(OR($I79="",$J79="",$J79&lt;=0),"Sem classificação",IF($M79&lt;=0,"Quitada",IF($I79&gt;=Premissas!$B$2,"A vencer",IF(Premissas!$B$2-$I79&lt;=Premissas!$B$4,"1 a "&amp;Premissas!$B$4&amp;" dias",IF(Premissas!$B$2-$I79&lt;=Premissas!$B$5,(Premissas!$B$4+1)&amp;" a "&amp;Premissas!$B$5&amp;" dias",IF(Premissas!$B$2-$I79&lt;=Premissas!$B$6,(Premissas!$B$5+1)&amp;" a "&amp;Premissas!$B$6&amp;" dias","Acima de "&amp;Premissas!$B$6&amp;" dias")))))))</f>
        <v/>
      </c>
      <c r="Q79" s="21">
        <f>IF($A79="","",IF(COUNTIF($A$5:$A$124,$A79)&gt;1,"ID duplicado",IF(OR($B79="",$C79="",$D79="",$E79="",$F79="",$G79="",$H79="",$I79="",$J79="",$J79&lt;=0,$F79&lt;1,$G79&lt;1,$F79&gt;$G79,$H79&gt;$I79),"Cadastro incompleto/inválido",IF($K79&gt;$J79,"Recebimento acima do valor",IF(ABS($K79-$L79)&gt;0.005,"Há recebimento com alerta","OK")))))</f>
        <v/>
      </c>
      <c r="R79" s="17" t="n"/>
    </row>
    <row r="80" ht="20" customHeight="1">
      <c r="A80" s="17" t="n"/>
      <c r="B80" s="17" t="n"/>
      <c r="C80" s="17" t="n"/>
      <c r="D80" s="17" t="n"/>
      <c r="E80" s="39" t="n"/>
      <c r="F80" s="19" t="n"/>
      <c r="G80" s="19" t="n"/>
      <c r="H80" s="39" t="n"/>
      <c r="I80" s="39" t="n"/>
      <c r="J80" s="40" t="n"/>
      <c r="K80" s="38">
        <f>IF($A80="","",SUMIF(Recebimentos!$B$5:$B$204,$A80,Recebimentos!$D$5:$D$204))</f>
        <v/>
      </c>
      <c r="L80" s="38">
        <f>IF($A80="","",SUMIFS(Recebimentos!$D$5:$D$204,Recebimentos!$B$5:$B$204,$A80,Recebimentos!$H$5:$H$204,"OK"))</f>
        <v/>
      </c>
      <c r="M80" s="38">
        <f>IF(OR($A80="",$J80=""),"",MAX(0,$J80-$L80))</f>
        <v/>
      </c>
      <c r="N80" s="23">
        <f>IF($A80="","",IF(OR($I80="",$J80="",$J80&lt;=0),"Revisar",IF($M80=0,"Quitada",IF($L80&gt;0,IF($I80&lt;Premissas!$B$2,"Parcial vencida",IF($I80=Premissas!$B$2,"Parcial — vence hoje","Parcial")),IF($I80&lt;Premissas!$B$2,"Vencida",IF($I80=Premissas!$B$2,"Vence hoje","Em aberto"))))))</f>
        <v/>
      </c>
      <c r="O80" s="24">
        <f>IF(OR($A80="",$I80="",$M80&lt;=0),"",MAX(0,Premissas!$B$2-$I80))</f>
        <v/>
      </c>
      <c r="P80" s="23">
        <f>IF($A80="","",IF(OR($I80="",$J80="",$J80&lt;=0),"Sem classificação",IF($M80&lt;=0,"Quitada",IF($I80&gt;=Premissas!$B$2,"A vencer",IF(Premissas!$B$2-$I80&lt;=Premissas!$B$4,"1 a "&amp;Premissas!$B$4&amp;" dias",IF(Premissas!$B$2-$I80&lt;=Premissas!$B$5,(Premissas!$B$4+1)&amp;" a "&amp;Premissas!$B$5&amp;" dias",IF(Premissas!$B$2-$I80&lt;=Premissas!$B$6,(Premissas!$B$5+1)&amp;" a "&amp;Premissas!$B$6&amp;" dias","Acima de "&amp;Premissas!$B$6&amp;" dias")))))))</f>
        <v/>
      </c>
      <c r="Q80" s="23">
        <f>IF($A80="","",IF(COUNTIF($A$5:$A$124,$A80)&gt;1,"ID duplicado",IF(OR($B80="",$C80="",$D80="",$E80="",$F80="",$G80="",$H80="",$I80="",$J80="",$J80&lt;=0,$F80&lt;1,$G80&lt;1,$F80&gt;$G80,$H80&gt;$I80),"Cadastro incompleto/inválido",IF($K80&gt;$J80,"Recebimento acima do valor",IF(ABS($K80-$L80)&gt;0.005,"Há recebimento com alerta","OK")))))</f>
        <v/>
      </c>
      <c r="R80" s="17" t="n"/>
    </row>
    <row r="81" ht="20" customHeight="1">
      <c r="A81" s="17" t="n"/>
      <c r="B81" s="17" t="n"/>
      <c r="C81" s="17" t="n"/>
      <c r="D81" s="17" t="n"/>
      <c r="E81" s="39" t="n"/>
      <c r="F81" s="19" t="n"/>
      <c r="G81" s="19" t="n"/>
      <c r="H81" s="39" t="n"/>
      <c r="I81" s="39" t="n"/>
      <c r="J81" s="40" t="n"/>
      <c r="K81" s="37">
        <f>IF($A81="","",SUMIF(Recebimentos!$B$5:$B$204,$A81,Recebimentos!$D$5:$D$204))</f>
        <v/>
      </c>
      <c r="L81" s="37">
        <f>IF($A81="","",SUMIFS(Recebimentos!$D$5:$D$204,Recebimentos!$B$5:$B$204,$A81,Recebimentos!$H$5:$H$204,"OK"))</f>
        <v/>
      </c>
      <c r="M81" s="37">
        <f>IF(OR($A81="",$J81=""),"",MAX(0,$J81-$L81))</f>
        <v/>
      </c>
      <c r="N81" s="21">
        <f>IF($A81="","",IF(OR($I81="",$J81="",$J81&lt;=0),"Revisar",IF($M81=0,"Quitada",IF($L81&gt;0,IF($I81&lt;Premissas!$B$2,"Parcial vencida",IF($I81=Premissas!$B$2,"Parcial — vence hoje","Parcial")),IF($I81&lt;Premissas!$B$2,"Vencida",IF($I81=Premissas!$B$2,"Vence hoje","Em aberto"))))))</f>
        <v/>
      </c>
      <c r="O81" s="22">
        <f>IF(OR($A81="",$I81="",$M81&lt;=0),"",MAX(0,Premissas!$B$2-$I81))</f>
        <v/>
      </c>
      <c r="P81" s="21">
        <f>IF($A81="","",IF(OR($I81="",$J81="",$J81&lt;=0),"Sem classificação",IF($M81&lt;=0,"Quitada",IF($I81&gt;=Premissas!$B$2,"A vencer",IF(Premissas!$B$2-$I81&lt;=Premissas!$B$4,"1 a "&amp;Premissas!$B$4&amp;" dias",IF(Premissas!$B$2-$I81&lt;=Premissas!$B$5,(Premissas!$B$4+1)&amp;" a "&amp;Premissas!$B$5&amp;" dias",IF(Premissas!$B$2-$I81&lt;=Premissas!$B$6,(Premissas!$B$5+1)&amp;" a "&amp;Premissas!$B$6&amp;" dias","Acima de "&amp;Premissas!$B$6&amp;" dias")))))))</f>
        <v/>
      </c>
      <c r="Q81" s="21">
        <f>IF($A81="","",IF(COUNTIF($A$5:$A$124,$A81)&gt;1,"ID duplicado",IF(OR($B81="",$C81="",$D81="",$E81="",$F81="",$G81="",$H81="",$I81="",$J81="",$J81&lt;=0,$F81&lt;1,$G81&lt;1,$F81&gt;$G81,$H81&gt;$I81),"Cadastro incompleto/inválido",IF($K81&gt;$J81,"Recebimento acima do valor",IF(ABS($K81-$L81)&gt;0.005,"Há recebimento com alerta","OK")))))</f>
        <v/>
      </c>
      <c r="R81" s="17" t="n"/>
    </row>
    <row r="82" ht="20" customHeight="1">
      <c r="A82" s="17" t="n"/>
      <c r="B82" s="17" t="n"/>
      <c r="C82" s="17" t="n"/>
      <c r="D82" s="17" t="n"/>
      <c r="E82" s="39" t="n"/>
      <c r="F82" s="19" t="n"/>
      <c r="G82" s="19" t="n"/>
      <c r="H82" s="39" t="n"/>
      <c r="I82" s="39" t="n"/>
      <c r="J82" s="40" t="n"/>
      <c r="K82" s="38">
        <f>IF($A82="","",SUMIF(Recebimentos!$B$5:$B$204,$A82,Recebimentos!$D$5:$D$204))</f>
        <v/>
      </c>
      <c r="L82" s="38">
        <f>IF($A82="","",SUMIFS(Recebimentos!$D$5:$D$204,Recebimentos!$B$5:$B$204,$A82,Recebimentos!$H$5:$H$204,"OK"))</f>
        <v/>
      </c>
      <c r="M82" s="38">
        <f>IF(OR($A82="",$J82=""),"",MAX(0,$J82-$L82))</f>
        <v/>
      </c>
      <c r="N82" s="23">
        <f>IF($A82="","",IF(OR($I82="",$J82="",$J82&lt;=0),"Revisar",IF($M82=0,"Quitada",IF($L82&gt;0,IF($I82&lt;Premissas!$B$2,"Parcial vencida",IF($I82=Premissas!$B$2,"Parcial — vence hoje","Parcial")),IF($I82&lt;Premissas!$B$2,"Vencida",IF($I82=Premissas!$B$2,"Vence hoje","Em aberto"))))))</f>
        <v/>
      </c>
      <c r="O82" s="24">
        <f>IF(OR($A82="",$I82="",$M82&lt;=0),"",MAX(0,Premissas!$B$2-$I82))</f>
        <v/>
      </c>
      <c r="P82" s="23">
        <f>IF($A82="","",IF(OR($I82="",$J82="",$J82&lt;=0),"Sem classificação",IF($M82&lt;=0,"Quitada",IF($I82&gt;=Premissas!$B$2,"A vencer",IF(Premissas!$B$2-$I82&lt;=Premissas!$B$4,"1 a "&amp;Premissas!$B$4&amp;" dias",IF(Premissas!$B$2-$I82&lt;=Premissas!$B$5,(Premissas!$B$4+1)&amp;" a "&amp;Premissas!$B$5&amp;" dias",IF(Premissas!$B$2-$I82&lt;=Premissas!$B$6,(Premissas!$B$5+1)&amp;" a "&amp;Premissas!$B$6&amp;" dias","Acima de "&amp;Premissas!$B$6&amp;" dias")))))))</f>
        <v/>
      </c>
      <c r="Q82" s="23">
        <f>IF($A82="","",IF(COUNTIF($A$5:$A$124,$A82)&gt;1,"ID duplicado",IF(OR($B82="",$C82="",$D82="",$E82="",$F82="",$G82="",$H82="",$I82="",$J82="",$J82&lt;=0,$F82&lt;1,$G82&lt;1,$F82&gt;$G82,$H82&gt;$I82),"Cadastro incompleto/inválido",IF($K82&gt;$J82,"Recebimento acima do valor",IF(ABS($K82-$L82)&gt;0.005,"Há recebimento com alerta","OK")))))</f>
        <v/>
      </c>
      <c r="R82" s="17" t="n"/>
    </row>
    <row r="83" ht="20" customHeight="1">
      <c r="A83" s="17" t="n"/>
      <c r="B83" s="17" t="n"/>
      <c r="C83" s="17" t="n"/>
      <c r="D83" s="17" t="n"/>
      <c r="E83" s="39" t="n"/>
      <c r="F83" s="19" t="n"/>
      <c r="G83" s="19" t="n"/>
      <c r="H83" s="39" t="n"/>
      <c r="I83" s="39" t="n"/>
      <c r="J83" s="40" t="n"/>
      <c r="K83" s="37">
        <f>IF($A83="","",SUMIF(Recebimentos!$B$5:$B$204,$A83,Recebimentos!$D$5:$D$204))</f>
        <v/>
      </c>
      <c r="L83" s="37">
        <f>IF($A83="","",SUMIFS(Recebimentos!$D$5:$D$204,Recebimentos!$B$5:$B$204,$A83,Recebimentos!$H$5:$H$204,"OK"))</f>
        <v/>
      </c>
      <c r="M83" s="37">
        <f>IF(OR($A83="",$J83=""),"",MAX(0,$J83-$L83))</f>
        <v/>
      </c>
      <c r="N83" s="21">
        <f>IF($A83="","",IF(OR($I83="",$J83="",$J83&lt;=0),"Revisar",IF($M83=0,"Quitada",IF($L83&gt;0,IF($I83&lt;Premissas!$B$2,"Parcial vencida",IF($I83=Premissas!$B$2,"Parcial — vence hoje","Parcial")),IF($I83&lt;Premissas!$B$2,"Vencida",IF($I83=Premissas!$B$2,"Vence hoje","Em aberto"))))))</f>
        <v/>
      </c>
      <c r="O83" s="22">
        <f>IF(OR($A83="",$I83="",$M83&lt;=0),"",MAX(0,Premissas!$B$2-$I83))</f>
        <v/>
      </c>
      <c r="P83" s="21">
        <f>IF($A83="","",IF(OR($I83="",$J83="",$J83&lt;=0),"Sem classificação",IF($M83&lt;=0,"Quitada",IF($I83&gt;=Premissas!$B$2,"A vencer",IF(Premissas!$B$2-$I83&lt;=Premissas!$B$4,"1 a "&amp;Premissas!$B$4&amp;" dias",IF(Premissas!$B$2-$I83&lt;=Premissas!$B$5,(Premissas!$B$4+1)&amp;" a "&amp;Premissas!$B$5&amp;" dias",IF(Premissas!$B$2-$I83&lt;=Premissas!$B$6,(Premissas!$B$5+1)&amp;" a "&amp;Premissas!$B$6&amp;" dias","Acima de "&amp;Premissas!$B$6&amp;" dias")))))))</f>
        <v/>
      </c>
      <c r="Q83" s="21">
        <f>IF($A83="","",IF(COUNTIF($A$5:$A$124,$A83)&gt;1,"ID duplicado",IF(OR($B83="",$C83="",$D83="",$E83="",$F83="",$G83="",$H83="",$I83="",$J83="",$J83&lt;=0,$F83&lt;1,$G83&lt;1,$F83&gt;$G83,$H83&gt;$I83),"Cadastro incompleto/inválido",IF($K83&gt;$J83,"Recebimento acima do valor",IF(ABS($K83-$L83)&gt;0.005,"Há recebimento com alerta","OK")))))</f>
        <v/>
      </c>
      <c r="R83" s="17" t="n"/>
    </row>
    <row r="84" ht="20" customHeight="1">
      <c r="A84" s="17" t="n"/>
      <c r="B84" s="17" t="n"/>
      <c r="C84" s="17" t="n"/>
      <c r="D84" s="17" t="n"/>
      <c r="E84" s="39" t="n"/>
      <c r="F84" s="19" t="n"/>
      <c r="G84" s="19" t="n"/>
      <c r="H84" s="39" t="n"/>
      <c r="I84" s="39" t="n"/>
      <c r="J84" s="40" t="n"/>
      <c r="K84" s="38">
        <f>IF($A84="","",SUMIF(Recebimentos!$B$5:$B$204,$A84,Recebimentos!$D$5:$D$204))</f>
        <v/>
      </c>
      <c r="L84" s="38">
        <f>IF($A84="","",SUMIFS(Recebimentos!$D$5:$D$204,Recebimentos!$B$5:$B$204,$A84,Recebimentos!$H$5:$H$204,"OK"))</f>
        <v/>
      </c>
      <c r="M84" s="38">
        <f>IF(OR($A84="",$J84=""),"",MAX(0,$J84-$L84))</f>
        <v/>
      </c>
      <c r="N84" s="23">
        <f>IF($A84="","",IF(OR($I84="",$J84="",$J84&lt;=0),"Revisar",IF($M84=0,"Quitada",IF($L84&gt;0,IF($I84&lt;Premissas!$B$2,"Parcial vencida",IF($I84=Premissas!$B$2,"Parcial — vence hoje","Parcial")),IF($I84&lt;Premissas!$B$2,"Vencida",IF($I84=Premissas!$B$2,"Vence hoje","Em aberto"))))))</f>
        <v/>
      </c>
      <c r="O84" s="24">
        <f>IF(OR($A84="",$I84="",$M84&lt;=0),"",MAX(0,Premissas!$B$2-$I84))</f>
        <v/>
      </c>
      <c r="P84" s="23">
        <f>IF($A84="","",IF(OR($I84="",$J84="",$J84&lt;=0),"Sem classificação",IF($M84&lt;=0,"Quitada",IF($I84&gt;=Premissas!$B$2,"A vencer",IF(Premissas!$B$2-$I84&lt;=Premissas!$B$4,"1 a "&amp;Premissas!$B$4&amp;" dias",IF(Premissas!$B$2-$I84&lt;=Premissas!$B$5,(Premissas!$B$4+1)&amp;" a "&amp;Premissas!$B$5&amp;" dias",IF(Premissas!$B$2-$I84&lt;=Premissas!$B$6,(Premissas!$B$5+1)&amp;" a "&amp;Premissas!$B$6&amp;" dias","Acima de "&amp;Premissas!$B$6&amp;" dias")))))))</f>
        <v/>
      </c>
      <c r="Q84" s="23">
        <f>IF($A84="","",IF(COUNTIF($A$5:$A$124,$A84)&gt;1,"ID duplicado",IF(OR($B84="",$C84="",$D84="",$E84="",$F84="",$G84="",$H84="",$I84="",$J84="",$J84&lt;=0,$F84&lt;1,$G84&lt;1,$F84&gt;$G84,$H84&gt;$I84),"Cadastro incompleto/inválido",IF($K84&gt;$J84,"Recebimento acima do valor",IF(ABS($K84-$L84)&gt;0.005,"Há recebimento com alerta","OK")))))</f>
        <v/>
      </c>
      <c r="R84" s="17" t="n"/>
    </row>
    <row r="85" ht="20" customHeight="1">
      <c r="A85" s="17" t="n"/>
      <c r="B85" s="17" t="n"/>
      <c r="C85" s="17" t="n"/>
      <c r="D85" s="17" t="n"/>
      <c r="E85" s="39" t="n"/>
      <c r="F85" s="19" t="n"/>
      <c r="G85" s="19" t="n"/>
      <c r="H85" s="39" t="n"/>
      <c r="I85" s="39" t="n"/>
      <c r="J85" s="40" t="n"/>
      <c r="K85" s="37">
        <f>IF($A85="","",SUMIF(Recebimentos!$B$5:$B$204,$A85,Recebimentos!$D$5:$D$204))</f>
        <v/>
      </c>
      <c r="L85" s="37">
        <f>IF($A85="","",SUMIFS(Recebimentos!$D$5:$D$204,Recebimentos!$B$5:$B$204,$A85,Recebimentos!$H$5:$H$204,"OK"))</f>
        <v/>
      </c>
      <c r="M85" s="37">
        <f>IF(OR($A85="",$J85=""),"",MAX(0,$J85-$L85))</f>
        <v/>
      </c>
      <c r="N85" s="21">
        <f>IF($A85="","",IF(OR($I85="",$J85="",$J85&lt;=0),"Revisar",IF($M85=0,"Quitada",IF($L85&gt;0,IF($I85&lt;Premissas!$B$2,"Parcial vencida",IF($I85=Premissas!$B$2,"Parcial — vence hoje","Parcial")),IF($I85&lt;Premissas!$B$2,"Vencida",IF($I85=Premissas!$B$2,"Vence hoje","Em aberto"))))))</f>
        <v/>
      </c>
      <c r="O85" s="22">
        <f>IF(OR($A85="",$I85="",$M85&lt;=0),"",MAX(0,Premissas!$B$2-$I85))</f>
        <v/>
      </c>
      <c r="P85" s="21">
        <f>IF($A85="","",IF(OR($I85="",$J85="",$J85&lt;=0),"Sem classificação",IF($M85&lt;=0,"Quitada",IF($I85&gt;=Premissas!$B$2,"A vencer",IF(Premissas!$B$2-$I85&lt;=Premissas!$B$4,"1 a "&amp;Premissas!$B$4&amp;" dias",IF(Premissas!$B$2-$I85&lt;=Premissas!$B$5,(Premissas!$B$4+1)&amp;" a "&amp;Premissas!$B$5&amp;" dias",IF(Premissas!$B$2-$I85&lt;=Premissas!$B$6,(Premissas!$B$5+1)&amp;" a "&amp;Premissas!$B$6&amp;" dias","Acima de "&amp;Premissas!$B$6&amp;" dias")))))))</f>
        <v/>
      </c>
      <c r="Q85" s="21">
        <f>IF($A85="","",IF(COUNTIF($A$5:$A$124,$A85)&gt;1,"ID duplicado",IF(OR($B85="",$C85="",$D85="",$E85="",$F85="",$G85="",$H85="",$I85="",$J85="",$J85&lt;=0,$F85&lt;1,$G85&lt;1,$F85&gt;$G85,$H85&gt;$I85),"Cadastro incompleto/inválido",IF($K85&gt;$J85,"Recebimento acima do valor",IF(ABS($K85-$L85)&gt;0.005,"Há recebimento com alerta","OK")))))</f>
        <v/>
      </c>
      <c r="R85" s="17" t="n"/>
    </row>
    <row r="86" ht="20" customHeight="1">
      <c r="A86" s="17" t="n"/>
      <c r="B86" s="17" t="n"/>
      <c r="C86" s="17" t="n"/>
      <c r="D86" s="17" t="n"/>
      <c r="E86" s="39" t="n"/>
      <c r="F86" s="19" t="n"/>
      <c r="G86" s="19" t="n"/>
      <c r="H86" s="39" t="n"/>
      <c r="I86" s="39" t="n"/>
      <c r="J86" s="40" t="n"/>
      <c r="K86" s="38">
        <f>IF($A86="","",SUMIF(Recebimentos!$B$5:$B$204,$A86,Recebimentos!$D$5:$D$204))</f>
        <v/>
      </c>
      <c r="L86" s="38">
        <f>IF($A86="","",SUMIFS(Recebimentos!$D$5:$D$204,Recebimentos!$B$5:$B$204,$A86,Recebimentos!$H$5:$H$204,"OK"))</f>
        <v/>
      </c>
      <c r="M86" s="38">
        <f>IF(OR($A86="",$J86=""),"",MAX(0,$J86-$L86))</f>
        <v/>
      </c>
      <c r="N86" s="23">
        <f>IF($A86="","",IF(OR($I86="",$J86="",$J86&lt;=0),"Revisar",IF($M86=0,"Quitada",IF($L86&gt;0,IF($I86&lt;Premissas!$B$2,"Parcial vencida",IF($I86=Premissas!$B$2,"Parcial — vence hoje","Parcial")),IF($I86&lt;Premissas!$B$2,"Vencida",IF($I86=Premissas!$B$2,"Vence hoje","Em aberto"))))))</f>
        <v/>
      </c>
      <c r="O86" s="24">
        <f>IF(OR($A86="",$I86="",$M86&lt;=0),"",MAX(0,Premissas!$B$2-$I86))</f>
        <v/>
      </c>
      <c r="P86" s="23">
        <f>IF($A86="","",IF(OR($I86="",$J86="",$J86&lt;=0),"Sem classificação",IF($M86&lt;=0,"Quitada",IF($I86&gt;=Premissas!$B$2,"A vencer",IF(Premissas!$B$2-$I86&lt;=Premissas!$B$4,"1 a "&amp;Premissas!$B$4&amp;" dias",IF(Premissas!$B$2-$I86&lt;=Premissas!$B$5,(Premissas!$B$4+1)&amp;" a "&amp;Premissas!$B$5&amp;" dias",IF(Premissas!$B$2-$I86&lt;=Premissas!$B$6,(Premissas!$B$5+1)&amp;" a "&amp;Premissas!$B$6&amp;" dias","Acima de "&amp;Premissas!$B$6&amp;" dias")))))))</f>
        <v/>
      </c>
      <c r="Q86" s="23">
        <f>IF($A86="","",IF(COUNTIF($A$5:$A$124,$A86)&gt;1,"ID duplicado",IF(OR($B86="",$C86="",$D86="",$E86="",$F86="",$G86="",$H86="",$I86="",$J86="",$J86&lt;=0,$F86&lt;1,$G86&lt;1,$F86&gt;$G86,$H86&gt;$I86),"Cadastro incompleto/inválido",IF($K86&gt;$J86,"Recebimento acima do valor",IF(ABS($K86-$L86)&gt;0.005,"Há recebimento com alerta","OK")))))</f>
        <v/>
      </c>
      <c r="R86" s="17" t="n"/>
    </row>
    <row r="87" ht="20" customHeight="1">
      <c r="A87" s="17" t="n"/>
      <c r="B87" s="17" t="n"/>
      <c r="C87" s="17" t="n"/>
      <c r="D87" s="17" t="n"/>
      <c r="E87" s="39" t="n"/>
      <c r="F87" s="19" t="n"/>
      <c r="G87" s="19" t="n"/>
      <c r="H87" s="39" t="n"/>
      <c r="I87" s="39" t="n"/>
      <c r="J87" s="40" t="n"/>
      <c r="K87" s="37">
        <f>IF($A87="","",SUMIF(Recebimentos!$B$5:$B$204,$A87,Recebimentos!$D$5:$D$204))</f>
        <v/>
      </c>
      <c r="L87" s="37">
        <f>IF($A87="","",SUMIFS(Recebimentos!$D$5:$D$204,Recebimentos!$B$5:$B$204,$A87,Recebimentos!$H$5:$H$204,"OK"))</f>
        <v/>
      </c>
      <c r="M87" s="37">
        <f>IF(OR($A87="",$J87=""),"",MAX(0,$J87-$L87))</f>
        <v/>
      </c>
      <c r="N87" s="21">
        <f>IF($A87="","",IF(OR($I87="",$J87="",$J87&lt;=0),"Revisar",IF($M87=0,"Quitada",IF($L87&gt;0,IF($I87&lt;Premissas!$B$2,"Parcial vencida",IF($I87=Premissas!$B$2,"Parcial — vence hoje","Parcial")),IF($I87&lt;Premissas!$B$2,"Vencida",IF($I87=Premissas!$B$2,"Vence hoje","Em aberto"))))))</f>
        <v/>
      </c>
      <c r="O87" s="22">
        <f>IF(OR($A87="",$I87="",$M87&lt;=0),"",MAX(0,Premissas!$B$2-$I87))</f>
        <v/>
      </c>
      <c r="P87" s="21">
        <f>IF($A87="","",IF(OR($I87="",$J87="",$J87&lt;=0),"Sem classificação",IF($M87&lt;=0,"Quitada",IF($I87&gt;=Premissas!$B$2,"A vencer",IF(Premissas!$B$2-$I87&lt;=Premissas!$B$4,"1 a "&amp;Premissas!$B$4&amp;" dias",IF(Premissas!$B$2-$I87&lt;=Premissas!$B$5,(Premissas!$B$4+1)&amp;" a "&amp;Premissas!$B$5&amp;" dias",IF(Premissas!$B$2-$I87&lt;=Premissas!$B$6,(Premissas!$B$5+1)&amp;" a "&amp;Premissas!$B$6&amp;" dias","Acima de "&amp;Premissas!$B$6&amp;" dias")))))))</f>
        <v/>
      </c>
      <c r="Q87" s="21">
        <f>IF($A87="","",IF(COUNTIF($A$5:$A$124,$A87)&gt;1,"ID duplicado",IF(OR($B87="",$C87="",$D87="",$E87="",$F87="",$G87="",$H87="",$I87="",$J87="",$J87&lt;=0,$F87&lt;1,$G87&lt;1,$F87&gt;$G87,$H87&gt;$I87),"Cadastro incompleto/inválido",IF($K87&gt;$J87,"Recebimento acima do valor",IF(ABS($K87-$L87)&gt;0.005,"Há recebimento com alerta","OK")))))</f>
        <v/>
      </c>
      <c r="R87" s="17" t="n"/>
    </row>
    <row r="88" ht="20" customHeight="1">
      <c r="A88" s="17" t="n"/>
      <c r="B88" s="17" t="n"/>
      <c r="C88" s="17" t="n"/>
      <c r="D88" s="17" t="n"/>
      <c r="E88" s="39" t="n"/>
      <c r="F88" s="19" t="n"/>
      <c r="G88" s="19" t="n"/>
      <c r="H88" s="39" t="n"/>
      <c r="I88" s="39" t="n"/>
      <c r="J88" s="40" t="n"/>
      <c r="K88" s="38">
        <f>IF($A88="","",SUMIF(Recebimentos!$B$5:$B$204,$A88,Recebimentos!$D$5:$D$204))</f>
        <v/>
      </c>
      <c r="L88" s="38">
        <f>IF($A88="","",SUMIFS(Recebimentos!$D$5:$D$204,Recebimentos!$B$5:$B$204,$A88,Recebimentos!$H$5:$H$204,"OK"))</f>
        <v/>
      </c>
      <c r="M88" s="38">
        <f>IF(OR($A88="",$J88=""),"",MAX(0,$J88-$L88))</f>
        <v/>
      </c>
      <c r="N88" s="23">
        <f>IF($A88="","",IF(OR($I88="",$J88="",$J88&lt;=0),"Revisar",IF($M88=0,"Quitada",IF($L88&gt;0,IF($I88&lt;Premissas!$B$2,"Parcial vencida",IF($I88=Premissas!$B$2,"Parcial — vence hoje","Parcial")),IF($I88&lt;Premissas!$B$2,"Vencida",IF($I88=Premissas!$B$2,"Vence hoje","Em aberto"))))))</f>
        <v/>
      </c>
      <c r="O88" s="24">
        <f>IF(OR($A88="",$I88="",$M88&lt;=0),"",MAX(0,Premissas!$B$2-$I88))</f>
        <v/>
      </c>
      <c r="P88" s="23">
        <f>IF($A88="","",IF(OR($I88="",$J88="",$J88&lt;=0),"Sem classificação",IF($M88&lt;=0,"Quitada",IF($I88&gt;=Premissas!$B$2,"A vencer",IF(Premissas!$B$2-$I88&lt;=Premissas!$B$4,"1 a "&amp;Premissas!$B$4&amp;" dias",IF(Premissas!$B$2-$I88&lt;=Premissas!$B$5,(Premissas!$B$4+1)&amp;" a "&amp;Premissas!$B$5&amp;" dias",IF(Premissas!$B$2-$I88&lt;=Premissas!$B$6,(Premissas!$B$5+1)&amp;" a "&amp;Premissas!$B$6&amp;" dias","Acima de "&amp;Premissas!$B$6&amp;" dias")))))))</f>
        <v/>
      </c>
      <c r="Q88" s="23">
        <f>IF($A88="","",IF(COUNTIF($A$5:$A$124,$A88)&gt;1,"ID duplicado",IF(OR($B88="",$C88="",$D88="",$E88="",$F88="",$G88="",$H88="",$I88="",$J88="",$J88&lt;=0,$F88&lt;1,$G88&lt;1,$F88&gt;$G88,$H88&gt;$I88),"Cadastro incompleto/inválido",IF($K88&gt;$J88,"Recebimento acima do valor",IF(ABS($K88-$L88)&gt;0.005,"Há recebimento com alerta","OK")))))</f>
        <v/>
      </c>
      <c r="R88" s="17" t="n"/>
    </row>
    <row r="89" ht="20" customHeight="1">
      <c r="A89" s="17" t="n"/>
      <c r="B89" s="17" t="n"/>
      <c r="C89" s="17" t="n"/>
      <c r="D89" s="17" t="n"/>
      <c r="E89" s="39" t="n"/>
      <c r="F89" s="19" t="n"/>
      <c r="G89" s="19" t="n"/>
      <c r="H89" s="39" t="n"/>
      <c r="I89" s="39" t="n"/>
      <c r="J89" s="40" t="n"/>
      <c r="K89" s="37">
        <f>IF($A89="","",SUMIF(Recebimentos!$B$5:$B$204,$A89,Recebimentos!$D$5:$D$204))</f>
        <v/>
      </c>
      <c r="L89" s="37">
        <f>IF($A89="","",SUMIFS(Recebimentos!$D$5:$D$204,Recebimentos!$B$5:$B$204,$A89,Recebimentos!$H$5:$H$204,"OK"))</f>
        <v/>
      </c>
      <c r="M89" s="37">
        <f>IF(OR($A89="",$J89=""),"",MAX(0,$J89-$L89))</f>
        <v/>
      </c>
      <c r="N89" s="21">
        <f>IF($A89="","",IF(OR($I89="",$J89="",$J89&lt;=0),"Revisar",IF($M89=0,"Quitada",IF($L89&gt;0,IF($I89&lt;Premissas!$B$2,"Parcial vencida",IF($I89=Premissas!$B$2,"Parcial — vence hoje","Parcial")),IF($I89&lt;Premissas!$B$2,"Vencida",IF($I89=Premissas!$B$2,"Vence hoje","Em aberto"))))))</f>
        <v/>
      </c>
      <c r="O89" s="22">
        <f>IF(OR($A89="",$I89="",$M89&lt;=0),"",MAX(0,Premissas!$B$2-$I89))</f>
        <v/>
      </c>
      <c r="P89" s="21">
        <f>IF($A89="","",IF(OR($I89="",$J89="",$J89&lt;=0),"Sem classificação",IF($M89&lt;=0,"Quitada",IF($I89&gt;=Premissas!$B$2,"A vencer",IF(Premissas!$B$2-$I89&lt;=Premissas!$B$4,"1 a "&amp;Premissas!$B$4&amp;" dias",IF(Premissas!$B$2-$I89&lt;=Premissas!$B$5,(Premissas!$B$4+1)&amp;" a "&amp;Premissas!$B$5&amp;" dias",IF(Premissas!$B$2-$I89&lt;=Premissas!$B$6,(Premissas!$B$5+1)&amp;" a "&amp;Premissas!$B$6&amp;" dias","Acima de "&amp;Premissas!$B$6&amp;" dias")))))))</f>
        <v/>
      </c>
      <c r="Q89" s="21">
        <f>IF($A89="","",IF(COUNTIF($A$5:$A$124,$A89)&gt;1,"ID duplicado",IF(OR($B89="",$C89="",$D89="",$E89="",$F89="",$G89="",$H89="",$I89="",$J89="",$J89&lt;=0,$F89&lt;1,$G89&lt;1,$F89&gt;$G89,$H89&gt;$I89),"Cadastro incompleto/inválido",IF($K89&gt;$J89,"Recebimento acima do valor",IF(ABS($K89-$L89)&gt;0.005,"Há recebimento com alerta","OK")))))</f>
        <v/>
      </c>
      <c r="R89" s="17" t="n"/>
    </row>
    <row r="90" ht="20" customHeight="1">
      <c r="A90" s="17" t="n"/>
      <c r="B90" s="17" t="n"/>
      <c r="C90" s="17" t="n"/>
      <c r="D90" s="17" t="n"/>
      <c r="E90" s="39" t="n"/>
      <c r="F90" s="19" t="n"/>
      <c r="G90" s="19" t="n"/>
      <c r="H90" s="39" t="n"/>
      <c r="I90" s="39" t="n"/>
      <c r="J90" s="40" t="n"/>
      <c r="K90" s="38">
        <f>IF($A90="","",SUMIF(Recebimentos!$B$5:$B$204,$A90,Recebimentos!$D$5:$D$204))</f>
        <v/>
      </c>
      <c r="L90" s="38">
        <f>IF($A90="","",SUMIFS(Recebimentos!$D$5:$D$204,Recebimentos!$B$5:$B$204,$A90,Recebimentos!$H$5:$H$204,"OK"))</f>
        <v/>
      </c>
      <c r="M90" s="38">
        <f>IF(OR($A90="",$J90=""),"",MAX(0,$J90-$L90))</f>
        <v/>
      </c>
      <c r="N90" s="23">
        <f>IF($A90="","",IF(OR($I90="",$J90="",$J90&lt;=0),"Revisar",IF($M90=0,"Quitada",IF($L90&gt;0,IF($I90&lt;Premissas!$B$2,"Parcial vencida",IF($I90=Premissas!$B$2,"Parcial — vence hoje","Parcial")),IF($I90&lt;Premissas!$B$2,"Vencida",IF($I90=Premissas!$B$2,"Vence hoje","Em aberto"))))))</f>
        <v/>
      </c>
      <c r="O90" s="24">
        <f>IF(OR($A90="",$I90="",$M90&lt;=0),"",MAX(0,Premissas!$B$2-$I90))</f>
        <v/>
      </c>
      <c r="P90" s="23">
        <f>IF($A90="","",IF(OR($I90="",$J90="",$J90&lt;=0),"Sem classificação",IF($M90&lt;=0,"Quitada",IF($I90&gt;=Premissas!$B$2,"A vencer",IF(Premissas!$B$2-$I90&lt;=Premissas!$B$4,"1 a "&amp;Premissas!$B$4&amp;" dias",IF(Premissas!$B$2-$I90&lt;=Premissas!$B$5,(Premissas!$B$4+1)&amp;" a "&amp;Premissas!$B$5&amp;" dias",IF(Premissas!$B$2-$I90&lt;=Premissas!$B$6,(Premissas!$B$5+1)&amp;" a "&amp;Premissas!$B$6&amp;" dias","Acima de "&amp;Premissas!$B$6&amp;" dias")))))))</f>
        <v/>
      </c>
      <c r="Q90" s="23">
        <f>IF($A90="","",IF(COUNTIF($A$5:$A$124,$A90)&gt;1,"ID duplicado",IF(OR($B90="",$C90="",$D90="",$E90="",$F90="",$G90="",$H90="",$I90="",$J90="",$J90&lt;=0,$F90&lt;1,$G90&lt;1,$F90&gt;$G90,$H90&gt;$I90),"Cadastro incompleto/inválido",IF($K90&gt;$J90,"Recebimento acima do valor",IF(ABS($K90-$L90)&gt;0.005,"Há recebimento com alerta","OK")))))</f>
        <v/>
      </c>
      <c r="R90" s="17" t="n"/>
    </row>
    <row r="91" ht="20" customHeight="1">
      <c r="A91" s="17" t="n"/>
      <c r="B91" s="17" t="n"/>
      <c r="C91" s="17" t="n"/>
      <c r="D91" s="17" t="n"/>
      <c r="E91" s="39" t="n"/>
      <c r="F91" s="19" t="n"/>
      <c r="G91" s="19" t="n"/>
      <c r="H91" s="39" t="n"/>
      <c r="I91" s="39" t="n"/>
      <c r="J91" s="40" t="n"/>
      <c r="K91" s="37">
        <f>IF($A91="","",SUMIF(Recebimentos!$B$5:$B$204,$A91,Recebimentos!$D$5:$D$204))</f>
        <v/>
      </c>
      <c r="L91" s="37">
        <f>IF($A91="","",SUMIFS(Recebimentos!$D$5:$D$204,Recebimentos!$B$5:$B$204,$A91,Recebimentos!$H$5:$H$204,"OK"))</f>
        <v/>
      </c>
      <c r="M91" s="37">
        <f>IF(OR($A91="",$J91=""),"",MAX(0,$J91-$L91))</f>
        <v/>
      </c>
      <c r="N91" s="21">
        <f>IF($A91="","",IF(OR($I91="",$J91="",$J91&lt;=0),"Revisar",IF($M91=0,"Quitada",IF($L91&gt;0,IF($I91&lt;Premissas!$B$2,"Parcial vencida",IF($I91=Premissas!$B$2,"Parcial — vence hoje","Parcial")),IF($I91&lt;Premissas!$B$2,"Vencida",IF($I91=Premissas!$B$2,"Vence hoje","Em aberto"))))))</f>
        <v/>
      </c>
      <c r="O91" s="22">
        <f>IF(OR($A91="",$I91="",$M91&lt;=0),"",MAX(0,Premissas!$B$2-$I91))</f>
        <v/>
      </c>
      <c r="P91" s="21">
        <f>IF($A91="","",IF(OR($I91="",$J91="",$J91&lt;=0),"Sem classificação",IF($M91&lt;=0,"Quitada",IF($I91&gt;=Premissas!$B$2,"A vencer",IF(Premissas!$B$2-$I91&lt;=Premissas!$B$4,"1 a "&amp;Premissas!$B$4&amp;" dias",IF(Premissas!$B$2-$I91&lt;=Premissas!$B$5,(Premissas!$B$4+1)&amp;" a "&amp;Premissas!$B$5&amp;" dias",IF(Premissas!$B$2-$I91&lt;=Premissas!$B$6,(Premissas!$B$5+1)&amp;" a "&amp;Premissas!$B$6&amp;" dias","Acima de "&amp;Premissas!$B$6&amp;" dias")))))))</f>
        <v/>
      </c>
      <c r="Q91" s="21">
        <f>IF($A91="","",IF(COUNTIF($A$5:$A$124,$A91)&gt;1,"ID duplicado",IF(OR($B91="",$C91="",$D91="",$E91="",$F91="",$G91="",$H91="",$I91="",$J91="",$J91&lt;=0,$F91&lt;1,$G91&lt;1,$F91&gt;$G91,$H91&gt;$I91),"Cadastro incompleto/inválido",IF($K91&gt;$J91,"Recebimento acima do valor",IF(ABS($K91-$L91)&gt;0.005,"Há recebimento com alerta","OK")))))</f>
        <v/>
      </c>
      <c r="R91" s="17" t="n"/>
    </row>
    <row r="92" ht="20" customHeight="1">
      <c r="A92" s="17" t="n"/>
      <c r="B92" s="17" t="n"/>
      <c r="C92" s="17" t="n"/>
      <c r="D92" s="17" t="n"/>
      <c r="E92" s="39" t="n"/>
      <c r="F92" s="19" t="n"/>
      <c r="G92" s="19" t="n"/>
      <c r="H92" s="39" t="n"/>
      <c r="I92" s="39" t="n"/>
      <c r="J92" s="40" t="n"/>
      <c r="K92" s="38">
        <f>IF($A92="","",SUMIF(Recebimentos!$B$5:$B$204,$A92,Recebimentos!$D$5:$D$204))</f>
        <v/>
      </c>
      <c r="L92" s="38">
        <f>IF($A92="","",SUMIFS(Recebimentos!$D$5:$D$204,Recebimentos!$B$5:$B$204,$A92,Recebimentos!$H$5:$H$204,"OK"))</f>
        <v/>
      </c>
      <c r="M92" s="38">
        <f>IF(OR($A92="",$J92=""),"",MAX(0,$J92-$L92))</f>
        <v/>
      </c>
      <c r="N92" s="23">
        <f>IF($A92="","",IF(OR($I92="",$J92="",$J92&lt;=0),"Revisar",IF($M92=0,"Quitada",IF($L92&gt;0,IF($I92&lt;Premissas!$B$2,"Parcial vencida",IF($I92=Premissas!$B$2,"Parcial — vence hoje","Parcial")),IF($I92&lt;Premissas!$B$2,"Vencida",IF($I92=Premissas!$B$2,"Vence hoje","Em aberto"))))))</f>
        <v/>
      </c>
      <c r="O92" s="24">
        <f>IF(OR($A92="",$I92="",$M92&lt;=0),"",MAX(0,Premissas!$B$2-$I92))</f>
        <v/>
      </c>
      <c r="P92" s="23">
        <f>IF($A92="","",IF(OR($I92="",$J92="",$J92&lt;=0),"Sem classificação",IF($M92&lt;=0,"Quitada",IF($I92&gt;=Premissas!$B$2,"A vencer",IF(Premissas!$B$2-$I92&lt;=Premissas!$B$4,"1 a "&amp;Premissas!$B$4&amp;" dias",IF(Premissas!$B$2-$I92&lt;=Premissas!$B$5,(Premissas!$B$4+1)&amp;" a "&amp;Premissas!$B$5&amp;" dias",IF(Premissas!$B$2-$I92&lt;=Premissas!$B$6,(Premissas!$B$5+1)&amp;" a "&amp;Premissas!$B$6&amp;" dias","Acima de "&amp;Premissas!$B$6&amp;" dias")))))))</f>
        <v/>
      </c>
      <c r="Q92" s="23">
        <f>IF($A92="","",IF(COUNTIF($A$5:$A$124,$A92)&gt;1,"ID duplicado",IF(OR($B92="",$C92="",$D92="",$E92="",$F92="",$G92="",$H92="",$I92="",$J92="",$J92&lt;=0,$F92&lt;1,$G92&lt;1,$F92&gt;$G92,$H92&gt;$I92),"Cadastro incompleto/inválido",IF($K92&gt;$J92,"Recebimento acima do valor",IF(ABS($K92-$L92)&gt;0.005,"Há recebimento com alerta","OK")))))</f>
        <v/>
      </c>
      <c r="R92" s="17" t="n"/>
    </row>
    <row r="93" ht="20" customHeight="1">
      <c r="A93" s="17" t="n"/>
      <c r="B93" s="17" t="n"/>
      <c r="C93" s="17" t="n"/>
      <c r="D93" s="17" t="n"/>
      <c r="E93" s="39" t="n"/>
      <c r="F93" s="19" t="n"/>
      <c r="G93" s="19" t="n"/>
      <c r="H93" s="39" t="n"/>
      <c r="I93" s="39" t="n"/>
      <c r="J93" s="40" t="n"/>
      <c r="K93" s="37">
        <f>IF($A93="","",SUMIF(Recebimentos!$B$5:$B$204,$A93,Recebimentos!$D$5:$D$204))</f>
        <v/>
      </c>
      <c r="L93" s="37">
        <f>IF($A93="","",SUMIFS(Recebimentos!$D$5:$D$204,Recebimentos!$B$5:$B$204,$A93,Recebimentos!$H$5:$H$204,"OK"))</f>
        <v/>
      </c>
      <c r="M93" s="37">
        <f>IF(OR($A93="",$J93=""),"",MAX(0,$J93-$L93))</f>
        <v/>
      </c>
      <c r="N93" s="21">
        <f>IF($A93="","",IF(OR($I93="",$J93="",$J93&lt;=0),"Revisar",IF($M93=0,"Quitada",IF($L93&gt;0,IF($I93&lt;Premissas!$B$2,"Parcial vencida",IF($I93=Premissas!$B$2,"Parcial — vence hoje","Parcial")),IF($I93&lt;Premissas!$B$2,"Vencida",IF($I93=Premissas!$B$2,"Vence hoje","Em aberto"))))))</f>
        <v/>
      </c>
      <c r="O93" s="22">
        <f>IF(OR($A93="",$I93="",$M93&lt;=0),"",MAX(0,Premissas!$B$2-$I93))</f>
        <v/>
      </c>
      <c r="P93" s="21">
        <f>IF($A93="","",IF(OR($I93="",$J93="",$J93&lt;=0),"Sem classificação",IF($M93&lt;=0,"Quitada",IF($I93&gt;=Premissas!$B$2,"A vencer",IF(Premissas!$B$2-$I93&lt;=Premissas!$B$4,"1 a "&amp;Premissas!$B$4&amp;" dias",IF(Premissas!$B$2-$I93&lt;=Premissas!$B$5,(Premissas!$B$4+1)&amp;" a "&amp;Premissas!$B$5&amp;" dias",IF(Premissas!$B$2-$I93&lt;=Premissas!$B$6,(Premissas!$B$5+1)&amp;" a "&amp;Premissas!$B$6&amp;" dias","Acima de "&amp;Premissas!$B$6&amp;" dias")))))))</f>
        <v/>
      </c>
      <c r="Q93" s="21">
        <f>IF($A93="","",IF(COUNTIF($A$5:$A$124,$A93)&gt;1,"ID duplicado",IF(OR($B93="",$C93="",$D93="",$E93="",$F93="",$G93="",$H93="",$I93="",$J93="",$J93&lt;=0,$F93&lt;1,$G93&lt;1,$F93&gt;$G93,$H93&gt;$I93),"Cadastro incompleto/inválido",IF($K93&gt;$J93,"Recebimento acima do valor",IF(ABS($K93-$L93)&gt;0.005,"Há recebimento com alerta","OK")))))</f>
        <v/>
      </c>
      <c r="R93" s="17" t="n"/>
    </row>
    <row r="94" ht="20" customHeight="1">
      <c r="A94" s="17" t="n"/>
      <c r="B94" s="17" t="n"/>
      <c r="C94" s="17" t="n"/>
      <c r="D94" s="17" t="n"/>
      <c r="E94" s="39" t="n"/>
      <c r="F94" s="19" t="n"/>
      <c r="G94" s="19" t="n"/>
      <c r="H94" s="39" t="n"/>
      <c r="I94" s="39" t="n"/>
      <c r="J94" s="40" t="n"/>
      <c r="K94" s="38">
        <f>IF($A94="","",SUMIF(Recebimentos!$B$5:$B$204,$A94,Recebimentos!$D$5:$D$204))</f>
        <v/>
      </c>
      <c r="L94" s="38">
        <f>IF($A94="","",SUMIFS(Recebimentos!$D$5:$D$204,Recebimentos!$B$5:$B$204,$A94,Recebimentos!$H$5:$H$204,"OK"))</f>
        <v/>
      </c>
      <c r="M94" s="38">
        <f>IF(OR($A94="",$J94=""),"",MAX(0,$J94-$L94))</f>
        <v/>
      </c>
      <c r="N94" s="23">
        <f>IF($A94="","",IF(OR($I94="",$J94="",$J94&lt;=0),"Revisar",IF($M94=0,"Quitada",IF($L94&gt;0,IF($I94&lt;Premissas!$B$2,"Parcial vencida",IF($I94=Premissas!$B$2,"Parcial — vence hoje","Parcial")),IF($I94&lt;Premissas!$B$2,"Vencida",IF($I94=Premissas!$B$2,"Vence hoje","Em aberto"))))))</f>
        <v/>
      </c>
      <c r="O94" s="24">
        <f>IF(OR($A94="",$I94="",$M94&lt;=0),"",MAX(0,Premissas!$B$2-$I94))</f>
        <v/>
      </c>
      <c r="P94" s="23">
        <f>IF($A94="","",IF(OR($I94="",$J94="",$J94&lt;=0),"Sem classificação",IF($M94&lt;=0,"Quitada",IF($I94&gt;=Premissas!$B$2,"A vencer",IF(Premissas!$B$2-$I94&lt;=Premissas!$B$4,"1 a "&amp;Premissas!$B$4&amp;" dias",IF(Premissas!$B$2-$I94&lt;=Premissas!$B$5,(Premissas!$B$4+1)&amp;" a "&amp;Premissas!$B$5&amp;" dias",IF(Premissas!$B$2-$I94&lt;=Premissas!$B$6,(Premissas!$B$5+1)&amp;" a "&amp;Premissas!$B$6&amp;" dias","Acima de "&amp;Premissas!$B$6&amp;" dias")))))))</f>
        <v/>
      </c>
      <c r="Q94" s="23">
        <f>IF($A94="","",IF(COUNTIF($A$5:$A$124,$A94)&gt;1,"ID duplicado",IF(OR($B94="",$C94="",$D94="",$E94="",$F94="",$G94="",$H94="",$I94="",$J94="",$J94&lt;=0,$F94&lt;1,$G94&lt;1,$F94&gt;$G94,$H94&gt;$I94),"Cadastro incompleto/inválido",IF($K94&gt;$J94,"Recebimento acima do valor",IF(ABS($K94-$L94)&gt;0.005,"Há recebimento com alerta","OK")))))</f>
        <v/>
      </c>
      <c r="R94" s="17" t="n"/>
    </row>
    <row r="95" ht="20" customHeight="1">
      <c r="A95" s="17" t="n"/>
      <c r="B95" s="17" t="n"/>
      <c r="C95" s="17" t="n"/>
      <c r="D95" s="17" t="n"/>
      <c r="E95" s="39" t="n"/>
      <c r="F95" s="19" t="n"/>
      <c r="G95" s="19" t="n"/>
      <c r="H95" s="39" t="n"/>
      <c r="I95" s="39" t="n"/>
      <c r="J95" s="40" t="n"/>
      <c r="K95" s="37">
        <f>IF($A95="","",SUMIF(Recebimentos!$B$5:$B$204,$A95,Recebimentos!$D$5:$D$204))</f>
        <v/>
      </c>
      <c r="L95" s="37">
        <f>IF($A95="","",SUMIFS(Recebimentos!$D$5:$D$204,Recebimentos!$B$5:$B$204,$A95,Recebimentos!$H$5:$H$204,"OK"))</f>
        <v/>
      </c>
      <c r="M95" s="37">
        <f>IF(OR($A95="",$J95=""),"",MAX(0,$J95-$L95))</f>
        <v/>
      </c>
      <c r="N95" s="21">
        <f>IF($A95="","",IF(OR($I95="",$J95="",$J95&lt;=0),"Revisar",IF($M95=0,"Quitada",IF($L95&gt;0,IF($I95&lt;Premissas!$B$2,"Parcial vencida",IF($I95=Premissas!$B$2,"Parcial — vence hoje","Parcial")),IF($I95&lt;Premissas!$B$2,"Vencida",IF($I95=Premissas!$B$2,"Vence hoje","Em aberto"))))))</f>
        <v/>
      </c>
      <c r="O95" s="22">
        <f>IF(OR($A95="",$I95="",$M95&lt;=0),"",MAX(0,Premissas!$B$2-$I95))</f>
        <v/>
      </c>
      <c r="P95" s="21">
        <f>IF($A95="","",IF(OR($I95="",$J95="",$J95&lt;=0),"Sem classificação",IF($M95&lt;=0,"Quitada",IF($I95&gt;=Premissas!$B$2,"A vencer",IF(Premissas!$B$2-$I95&lt;=Premissas!$B$4,"1 a "&amp;Premissas!$B$4&amp;" dias",IF(Premissas!$B$2-$I95&lt;=Premissas!$B$5,(Premissas!$B$4+1)&amp;" a "&amp;Premissas!$B$5&amp;" dias",IF(Premissas!$B$2-$I95&lt;=Premissas!$B$6,(Premissas!$B$5+1)&amp;" a "&amp;Premissas!$B$6&amp;" dias","Acima de "&amp;Premissas!$B$6&amp;" dias")))))))</f>
        <v/>
      </c>
      <c r="Q95" s="21">
        <f>IF($A95="","",IF(COUNTIF($A$5:$A$124,$A95)&gt;1,"ID duplicado",IF(OR($B95="",$C95="",$D95="",$E95="",$F95="",$G95="",$H95="",$I95="",$J95="",$J95&lt;=0,$F95&lt;1,$G95&lt;1,$F95&gt;$G95,$H95&gt;$I95),"Cadastro incompleto/inválido",IF($K95&gt;$J95,"Recebimento acima do valor",IF(ABS($K95-$L95)&gt;0.005,"Há recebimento com alerta","OK")))))</f>
        <v/>
      </c>
      <c r="R95" s="17" t="n"/>
    </row>
    <row r="96" ht="20" customHeight="1">
      <c r="A96" s="17" t="n"/>
      <c r="B96" s="17" t="n"/>
      <c r="C96" s="17" t="n"/>
      <c r="D96" s="17" t="n"/>
      <c r="E96" s="39" t="n"/>
      <c r="F96" s="19" t="n"/>
      <c r="G96" s="19" t="n"/>
      <c r="H96" s="39" t="n"/>
      <c r="I96" s="39" t="n"/>
      <c r="J96" s="40" t="n"/>
      <c r="K96" s="38">
        <f>IF($A96="","",SUMIF(Recebimentos!$B$5:$B$204,$A96,Recebimentos!$D$5:$D$204))</f>
        <v/>
      </c>
      <c r="L96" s="38">
        <f>IF($A96="","",SUMIFS(Recebimentos!$D$5:$D$204,Recebimentos!$B$5:$B$204,$A96,Recebimentos!$H$5:$H$204,"OK"))</f>
        <v/>
      </c>
      <c r="M96" s="38">
        <f>IF(OR($A96="",$J96=""),"",MAX(0,$J96-$L96))</f>
        <v/>
      </c>
      <c r="N96" s="23">
        <f>IF($A96="","",IF(OR($I96="",$J96="",$J96&lt;=0),"Revisar",IF($M96=0,"Quitada",IF($L96&gt;0,IF($I96&lt;Premissas!$B$2,"Parcial vencida",IF($I96=Premissas!$B$2,"Parcial — vence hoje","Parcial")),IF($I96&lt;Premissas!$B$2,"Vencida",IF($I96=Premissas!$B$2,"Vence hoje","Em aberto"))))))</f>
        <v/>
      </c>
      <c r="O96" s="24">
        <f>IF(OR($A96="",$I96="",$M96&lt;=0),"",MAX(0,Premissas!$B$2-$I96))</f>
        <v/>
      </c>
      <c r="P96" s="23">
        <f>IF($A96="","",IF(OR($I96="",$J96="",$J96&lt;=0),"Sem classificação",IF($M96&lt;=0,"Quitada",IF($I96&gt;=Premissas!$B$2,"A vencer",IF(Premissas!$B$2-$I96&lt;=Premissas!$B$4,"1 a "&amp;Premissas!$B$4&amp;" dias",IF(Premissas!$B$2-$I96&lt;=Premissas!$B$5,(Premissas!$B$4+1)&amp;" a "&amp;Premissas!$B$5&amp;" dias",IF(Premissas!$B$2-$I96&lt;=Premissas!$B$6,(Premissas!$B$5+1)&amp;" a "&amp;Premissas!$B$6&amp;" dias","Acima de "&amp;Premissas!$B$6&amp;" dias")))))))</f>
        <v/>
      </c>
      <c r="Q96" s="23">
        <f>IF($A96="","",IF(COUNTIF($A$5:$A$124,$A96)&gt;1,"ID duplicado",IF(OR($B96="",$C96="",$D96="",$E96="",$F96="",$G96="",$H96="",$I96="",$J96="",$J96&lt;=0,$F96&lt;1,$G96&lt;1,$F96&gt;$G96,$H96&gt;$I96),"Cadastro incompleto/inválido",IF($K96&gt;$J96,"Recebimento acima do valor",IF(ABS($K96-$L96)&gt;0.005,"Há recebimento com alerta","OK")))))</f>
        <v/>
      </c>
      <c r="R96" s="17" t="n"/>
    </row>
    <row r="97" ht="20" customHeight="1">
      <c r="A97" s="17" t="n"/>
      <c r="B97" s="17" t="n"/>
      <c r="C97" s="17" t="n"/>
      <c r="D97" s="17" t="n"/>
      <c r="E97" s="39" t="n"/>
      <c r="F97" s="19" t="n"/>
      <c r="G97" s="19" t="n"/>
      <c r="H97" s="39" t="n"/>
      <c r="I97" s="39" t="n"/>
      <c r="J97" s="40" t="n"/>
      <c r="K97" s="37">
        <f>IF($A97="","",SUMIF(Recebimentos!$B$5:$B$204,$A97,Recebimentos!$D$5:$D$204))</f>
        <v/>
      </c>
      <c r="L97" s="37">
        <f>IF($A97="","",SUMIFS(Recebimentos!$D$5:$D$204,Recebimentos!$B$5:$B$204,$A97,Recebimentos!$H$5:$H$204,"OK"))</f>
        <v/>
      </c>
      <c r="M97" s="37">
        <f>IF(OR($A97="",$J97=""),"",MAX(0,$J97-$L97))</f>
        <v/>
      </c>
      <c r="N97" s="21">
        <f>IF($A97="","",IF(OR($I97="",$J97="",$J97&lt;=0),"Revisar",IF($M97=0,"Quitada",IF($L97&gt;0,IF($I97&lt;Premissas!$B$2,"Parcial vencida",IF($I97=Premissas!$B$2,"Parcial — vence hoje","Parcial")),IF($I97&lt;Premissas!$B$2,"Vencida",IF($I97=Premissas!$B$2,"Vence hoje","Em aberto"))))))</f>
        <v/>
      </c>
      <c r="O97" s="22">
        <f>IF(OR($A97="",$I97="",$M97&lt;=0),"",MAX(0,Premissas!$B$2-$I97))</f>
        <v/>
      </c>
      <c r="P97" s="21">
        <f>IF($A97="","",IF(OR($I97="",$J97="",$J97&lt;=0),"Sem classificação",IF($M97&lt;=0,"Quitada",IF($I97&gt;=Premissas!$B$2,"A vencer",IF(Premissas!$B$2-$I97&lt;=Premissas!$B$4,"1 a "&amp;Premissas!$B$4&amp;" dias",IF(Premissas!$B$2-$I97&lt;=Premissas!$B$5,(Premissas!$B$4+1)&amp;" a "&amp;Premissas!$B$5&amp;" dias",IF(Premissas!$B$2-$I97&lt;=Premissas!$B$6,(Premissas!$B$5+1)&amp;" a "&amp;Premissas!$B$6&amp;" dias","Acima de "&amp;Premissas!$B$6&amp;" dias")))))))</f>
        <v/>
      </c>
      <c r="Q97" s="21">
        <f>IF($A97="","",IF(COUNTIF($A$5:$A$124,$A97)&gt;1,"ID duplicado",IF(OR($B97="",$C97="",$D97="",$E97="",$F97="",$G97="",$H97="",$I97="",$J97="",$J97&lt;=0,$F97&lt;1,$G97&lt;1,$F97&gt;$G97,$H97&gt;$I97),"Cadastro incompleto/inválido",IF($K97&gt;$J97,"Recebimento acima do valor",IF(ABS($K97-$L97)&gt;0.005,"Há recebimento com alerta","OK")))))</f>
        <v/>
      </c>
      <c r="R97" s="17" t="n"/>
    </row>
    <row r="98" ht="20" customHeight="1">
      <c r="A98" s="17" t="n"/>
      <c r="B98" s="17" t="n"/>
      <c r="C98" s="17" t="n"/>
      <c r="D98" s="17" t="n"/>
      <c r="E98" s="39" t="n"/>
      <c r="F98" s="19" t="n"/>
      <c r="G98" s="19" t="n"/>
      <c r="H98" s="39" t="n"/>
      <c r="I98" s="39" t="n"/>
      <c r="J98" s="40" t="n"/>
      <c r="K98" s="38">
        <f>IF($A98="","",SUMIF(Recebimentos!$B$5:$B$204,$A98,Recebimentos!$D$5:$D$204))</f>
        <v/>
      </c>
      <c r="L98" s="38">
        <f>IF($A98="","",SUMIFS(Recebimentos!$D$5:$D$204,Recebimentos!$B$5:$B$204,$A98,Recebimentos!$H$5:$H$204,"OK"))</f>
        <v/>
      </c>
      <c r="M98" s="38">
        <f>IF(OR($A98="",$J98=""),"",MAX(0,$J98-$L98))</f>
        <v/>
      </c>
      <c r="N98" s="23">
        <f>IF($A98="","",IF(OR($I98="",$J98="",$J98&lt;=0),"Revisar",IF($M98=0,"Quitada",IF($L98&gt;0,IF($I98&lt;Premissas!$B$2,"Parcial vencida",IF($I98=Premissas!$B$2,"Parcial — vence hoje","Parcial")),IF($I98&lt;Premissas!$B$2,"Vencida",IF($I98=Premissas!$B$2,"Vence hoje","Em aberto"))))))</f>
        <v/>
      </c>
      <c r="O98" s="24">
        <f>IF(OR($A98="",$I98="",$M98&lt;=0),"",MAX(0,Premissas!$B$2-$I98))</f>
        <v/>
      </c>
      <c r="P98" s="23">
        <f>IF($A98="","",IF(OR($I98="",$J98="",$J98&lt;=0),"Sem classificação",IF($M98&lt;=0,"Quitada",IF($I98&gt;=Premissas!$B$2,"A vencer",IF(Premissas!$B$2-$I98&lt;=Premissas!$B$4,"1 a "&amp;Premissas!$B$4&amp;" dias",IF(Premissas!$B$2-$I98&lt;=Premissas!$B$5,(Premissas!$B$4+1)&amp;" a "&amp;Premissas!$B$5&amp;" dias",IF(Premissas!$B$2-$I98&lt;=Premissas!$B$6,(Premissas!$B$5+1)&amp;" a "&amp;Premissas!$B$6&amp;" dias","Acima de "&amp;Premissas!$B$6&amp;" dias")))))))</f>
        <v/>
      </c>
      <c r="Q98" s="23">
        <f>IF($A98="","",IF(COUNTIF($A$5:$A$124,$A98)&gt;1,"ID duplicado",IF(OR($B98="",$C98="",$D98="",$E98="",$F98="",$G98="",$H98="",$I98="",$J98="",$J98&lt;=0,$F98&lt;1,$G98&lt;1,$F98&gt;$G98,$H98&gt;$I98),"Cadastro incompleto/inválido",IF($K98&gt;$J98,"Recebimento acima do valor",IF(ABS($K98-$L98)&gt;0.005,"Há recebimento com alerta","OK")))))</f>
        <v/>
      </c>
      <c r="R98" s="17" t="n"/>
    </row>
    <row r="99" ht="20" customHeight="1">
      <c r="A99" s="17" t="n"/>
      <c r="B99" s="17" t="n"/>
      <c r="C99" s="17" t="n"/>
      <c r="D99" s="17" t="n"/>
      <c r="E99" s="39" t="n"/>
      <c r="F99" s="19" t="n"/>
      <c r="G99" s="19" t="n"/>
      <c r="H99" s="39" t="n"/>
      <c r="I99" s="39" t="n"/>
      <c r="J99" s="40" t="n"/>
      <c r="K99" s="37">
        <f>IF($A99="","",SUMIF(Recebimentos!$B$5:$B$204,$A99,Recebimentos!$D$5:$D$204))</f>
        <v/>
      </c>
      <c r="L99" s="37">
        <f>IF($A99="","",SUMIFS(Recebimentos!$D$5:$D$204,Recebimentos!$B$5:$B$204,$A99,Recebimentos!$H$5:$H$204,"OK"))</f>
        <v/>
      </c>
      <c r="M99" s="37">
        <f>IF(OR($A99="",$J99=""),"",MAX(0,$J99-$L99))</f>
        <v/>
      </c>
      <c r="N99" s="21">
        <f>IF($A99="","",IF(OR($I99="",$J99="",$J99&lt;=0),"Revisar",IF($M99=0,"Quitada",IF($L99&gt;0,IF($I99&lt;Premissas!$B$2,"Parcial vencida",IF($I99=Premissas!$B$2,"Parcial — vence hoje","Parcial")),IF($I99&lt;Premissas!$B$2,"Vencida",IF($I99=Premissas!$B$2,"Vence hoje","Em aberto"))))))</f>
        <v/>
      </c>
      <c r="O99" s="22">
        <f>IF(OR($A99="",$I99="",$M99&lt;=0),"",MAX(0,Premissas!$B$2-$I99))</f>
        <v/>
      </c>
      <c r="P99" s="21">
        <f>IF($A99="","",IF(OR($I99="",$J99="",$J99&lt;=0),"Sem classificação",IF($M99&lt;=0,"Quitada",IF($I99&gt;=Premissas!$B$2,"A vencer",IF(Premissas!$B$2-$I99&lt;=Premissas!$B$4,"1 a "&amp;Premissas!$B$4&amp;" dias",IF(Premissas!$B$2-$I99&lt;=Premissas!$B$5,(Premissas!$B$4+1)&amp;" a "&amp;Premissas!$B$5&amp;" dias",IF(Premissas!$B$2-$I99&lt;=Premissas!$B$6,(Premissas!$B$5+1)&amp;" a "&amp;Premissas!$B$6&amp;" dias","Acima de "&amp;Premissas!$B$6&amp;" dias")))))))</f>
        <v/>
      </c>
      <c r="Q99" s="21">
        <f>IF($A99="","",IF(COUNTIF($A$5:$A$124,$A99)&gt;1,"ID duplicado",IF(OR($B99="",$C99="",$D99="",$E99="",$F99="",$G99="",$H99="",$I99="",$J99="",$J99&lt;=0,$F99&lt;1,$G99&lt;1,$F99&gt;$G99,$H99&gt;$I99),"Cadastro incompleto/inválido",IF($K99&gt;$J99,"Recebimento acima do valor",IF(ABS($K99-$L99)&gt;0.005,"Há recebimento com alerta","OK")))))</f>
        <v/>
      </c>
      <c r="R99" s="17" t="n"/>
    </row>
    <row r="100" ht="20" customHeight="1">
      <c r="A100" s="17" t="n"/>
      <c r="B100" s="17" t="n"/>
      <c r="C100" s="17" t="n"/>
      <c r="D100" s="17" t="n"/>
      <c r="E100" s="39" t="n"/>
      <c r="F100" s="19" t="n"/>
      <c r="G100" s="19" t="n"/>
      <c r="H100" s="39" t="n"/>
      <c r="I100" s="39" t="n"/>
      <c r="J100" s="40" t="n"/>
      <c r="K100" s="38">
        <f>IF($A100="","",SUMIF(Recebimentos!$B$5:$B$204,$A100,Recebimentos!$D$5:$D$204))</f>
        <v/>
      </c>
      <c r="L100" s="38">
        <f>IF($A100="","",SUMIFS(Recebimentos!$D$5:$D$204,Recebimentos!$B$5:$B$204,$A100,Recebimentos!$H$5:$H$204,"OK"))</f>
        <v/>
      </c>
      <c r="M100" s="38">
        <f>IF(OR($A100="",$J100=""),"",MAX(0,$J100-$L100))</f>
        <v/>
      </c>
      <c r="N100" s="23">
        <f>IF($A100="","",IF(OR($I100="",$J100="",$J100&lt;=0),"Revisar",IF($M100=0,"Quitada",IF($L100&gt;0,IF($I100&lt;Premissas!$B$2,"Parcial vencida",IF($I100=Premissas!$B$2,"Parcial — vence hoje","Parcial")),IF($I100&lt;Premissas!$B$2,"Vencida",IF($I100=Premissas!$B$2,"Vence hoje","Em aberto"))))))</f>
        <v/>
      </c>
      <c r="O100" s="24">
        <f>IF(OR($A100="",$I100="",$M100&lt;=0),"",MAX(0,Premissas!$B$2-$I100))</f>
        <v/>
      </c>
      <c r="P100" s="23">
        <f>IF($A100="","",IF(OR($I100="",$J100="",$J100&lt;=0),"Sem classificação",IF($M100&lt;=0,"Quitada",IF($I100&gt;=Premissas!$B$2,"A vencer",IF(Premissas!$B$2-$I100&lt;=Premissas!$B$4,"1 a "&amp;Premissas!$B$4&amp;" dias",IF(Premissas!$B$2-$I100&lt;=Premissas!$B$5,(Premissas!$B$4+1)&amp;" a "&amp;Premissas!$B$5&amp;" dias",IF(Premissas!$B$2-$I100&lt;=Premissas!$B$6,(Premissas!$B$5+1)&amp;" a "&amp;Premissas!$B$6&amp;" dias","Acima de "&amp;Premissas!$B$6&amp;" dias")))))))</f>
        <v/>
      </c>
      <c r="Q100" s="23">
        <f>IF($A100="","",IF(COUNTIF($A$5:$A$124,$A100)&gt;1,"ID duplicado",IF(OR($B100="",$C100="",$D100="",$E100="",$F100="",$G100="",$H100="",$I100="",$J100="",$J100&lt;=0,$F100&lt;1,$G100&lt;1,$F100&gt;$G100,$H100&gt;$I100),"Cadastro incompleto/inválido",IF($K100&gt;$J100,"Recebimento acima do valor",IF(ABS($K100-$L100)&gt;0.005,"Há recebimento com alerta","OK")))))</f>
        <v/>
      </c>
      <c r="R100" s="17" t="n"/>
    </row>
    <row r="101" ht="20" customHeight="1">
      <c r="A101" s="17" t="n"/>
      <c r="B101" s="17" t="n"/>
      <c r="C101" s="17" t="n"/>
      <c r="D101" s="17" t="n"/>
      <c r="E101" s="39" t="n"/>
      <c r="F101" s="19" t="n"/>
      <c r="G101" s="19" t="n"/>
      <c r="H101" s="39" t="n"/>
      <c r="I101" s="39" t="n"/>
      <c r="J101" s="40" t="n"/>
      <c r="K101" s="37">
        <f>IF($A101="","",SUMIF(Recebimentos!$B$5:$B$204,$A101,Recebimentos!$D$5:$D$204))</f>
        <v/>
      </c>
      <c r="L101" s="37">
        <f>IF($A101="","",SUMIFS(Recebimentos!$D$5:$D$204,Recebimentos!$B$5:$B$204,$A101,Recebimentos!$H$5:$H$204,"OK"))</f>
        <v/>
      </c>
      <c r="M101" s="37">
        <f>IF(OR($A101="",$J101=""),"",MAX(0,$J101-$L101))</f>
        <v/>
      </c>
      <c r="N101" s="21">
        <f>IF($A101="","",IF(OR($I101="",$J101="",$J101&lt;=0),"Revisar",IF($M101=0,"Quitada",IF($L101&gt;0,IF($I101&lt;Premissas!$B$2,"Parcial vencida",IF($I101=Premissas!$B$2,"Parcial — vence hoje","Parcial")),IF($I101&lt;Premissas!$B$2,"Vencida",IF($I101=Premissas!$B$2,"Vence hoje","Em aberto"))))))</f>
        <v/>
      </c>
      <c r="O101" s="22">
        <f>IF(OR($A101="",$I101="",$M101&lt;=0),"",MAX(0,Premissas!$B$2-$I101))</f>
        <v/>
      </c>
      <c r="P101" s="21">
        <f>IF($A101="","",IF(OR($I101="",$J101="",$J101&lt;=0),"Sem classificação",IF($M101&lt;=0,"Quitada",IF($I101&gt;=Premissas!$B$2,"A vencer",IF(Premissas!$B$2-$I101&lt;=Premissas!$B$4,"1 a "&amp;Premissas!$B$4&amp;" dias",IF(Premissas!$B$2-$I101&lt;=Premissas!$B$5,(Premissas!$B$4+1)&amp;" a "&amp;Premissas!$B$5&amp;" dias",IF(Premissas!$B$2-$I101&lt;=Premissas!$B$6,(Premissas!$B$5+1)&amp;" a "&amp;Premissas!$B$6&amp;" dias","Acima de "&amp;Premissas!$B$6&amp;" dias")))))))</f>
        <v/>
      </c>
      <c r="Q101" s="21">
        <f>IF($A101="","",IF(COUNTIF($A$5:$A$124,$A101)&gt;1,"ID duplicado",IF(OR($B101="",$C101="",$D101="",$E101="",$F101="",$G101="",$H101="",$I101="",$J101="",$J101&lt;=0,$F101&lt;1,$G101&lt;1,$F101&gt;$G101,$H101&gt;$I101),"Cadastro incompleto/inválido",IF($K101&gt;$J101,"Recebimento acima do valor",IF(ABS($K101-$L101)&gt;0.005,"Há recebimento com alerta","OK")))))</f>
        <v/>
      </c>
      <c r="R101" s="17" t="n"/>
    </row>
    <row r="102" ht="20" customHeight="1">
      <c r="A102" s="17" t="n"/>
      <c r="B102" s="17" t="n"/>
      <c r="C102" s="17" t="n"/>
      <c r="D102" s="17" t="n"/>
      <c r="E102" s="39" t="n"/>
      <c r="F102" s="19" t="n"/>
      <c r="G102" s="19" t="n"/>
      <c r="H102" s="39" t="n"/>
      <c r="I102" s="39" t="n"/>
      <c r="J102" s="40" t="n"/>
      <c r="K102" s="38">
        <f>IF($A102="","",SUMIF(Recebimentos!$B$5:$B$204,$A102,Recebimentos!$D$5:$D$204))</f>
        <v/>
      </c>
      <c r="L102" s="38">
        <f>IF($A102="","",SUMIFS(Recebimentos!$D$5:$D$204,Recebimentos!$B$5:$B$204,$A102,Recebimentos!$H$5:$H$204,"OK"))</f>
        <v/>
      </c>
      <c r="M102" s="38">
        <f>IF(OR($A102="",$J102=""),"",MAX(0,$J102-$L102))</f>
        <v/>
      </c>
      <c r="N102" s="23">
        <f>IF($A102="","",IF(OR($I102="",$J102="",$J102&lt;=0),"Revisar",IF($M102=0,"Quitada",IF($L102&gt;0,IF($I102&lt;Premissas!$B$2,"Parcial vencida",IF($I102=Premissas!$B$2,"Parcial — vence hoje","Parcial")),IF($I102&lt;Premissas!$B$2,"Vencida",IF($I102=Premissas!$B$2,"Vence hoje","Em aberto"))))))</f>
        <v/>
      </c>
      <c r="O102" s="24">
        <f>IF(OR($A102="",$I102="",$M102&lt;=0),"",MAX(0,Premissas!$B$2-$I102))</f>
        <v/>
      </c>
      <c r="P102" s="23">
        <f>IF($A102="","",IF(OR($I102="",$J102="",$J102&lt;=0),"Sem classificação",IF($M102&lt;=0,"Quitada",IF($I102&gt;=Premissas!$B$2,"A vencer",IF(Premissas!$B$2-$I102&lt;=Premissas!$B$4,"1 a "&amp;Premissas!$B$4&amp;" dias",IF(Premissas!$B$2-$I102&lt;=Premissas!$B$5,(Premissas!$B$4+1)&amp;" a "&amp;Premissas!$B$5&amp;" dias",IF(Premissas!$B$2-$I102&lt;=Premissas!$B$6,(Premissas!$B$5+1)&amp;" a "&amp;Premissas!$B$6&amp;" dias","Acima de "&amp;Premissas!$B$6&amp;" dias")))))))</f>
        <v/>
      </c>
      <c r="Q102" s="23">
        <f>IF($A102="","",IF(COUNTIF($A$5:$A$124,$A102)&gt;1,"ID duplicado",IF(OR($B102="",$C102="",$D102="",$E102="",$F102="",$G102="",$H102="",$I102="",$J102="",$J102&lt;=0,$F102&lt;1,$G102&lt;1,$F102&gt;$G102,$H102&gt;$I102),"Cadastro incompleto/inválido",IF($K102&gt;$J102,"Recebimento acima do valor",IF(ABS($K102-$L102)&gt;0.005,"Há recebimento com alerta","OK")))))</f>
        <v/>
      </c>
      <c r="R102" s="17" t="n"/>
    </row>
    <row r="103" ht="20" customHeight="1">
      <c r="A103" s="17" t="n"/>
      <c r="B103" s="17" t="n"/>
      <c r="C103" s="17" t="n"/>
      <c r="D103" s="17" t="n"/>
      <c r="E103" s="39" t="n"/>
      <c r="F103" s="19" t="n"/>
      <c r="G103" s="19" t="n"/>
      <c r="H103" s="39" t="n"/>
      <c r="I103" s="39" t="n"/>
      <c r="J103" s="40" t="n"/>
      <c r="K103" s="37">
        <f>IF($A103="","",SUMIF(Recebimentos!$B$5:$B$204,$A103,Recebimentos!$D$5:$D$204))</f>
        <v/>
      </c>
      <c r="L103" s="37">
        <f>IF($A103="","",SUMIFS(Recebimentos!$D$5:$D$204,Recebimentos!$B$5:$B$204,$A103,Recebimentos!$H$5:$H$204,"OK"))</f>
        <v/>
      </c>
      <c r="M103" s="37">
        <f>IF(OR($A103="",$J103=""),"",MAX(0,$J103-$L103))</f>
        <v/>
      </c>
      <c r="N103" s="21">
        <f>IF($A103="","",IF(OR($I103="",$J103="",$J103&lt;=0),"Revisar",IF($M103=0,"Quitada",IF($L103&gt;0,IF($I103&lt;Premissas!$B$2,"Parcial vencida",IF($I103=Premissas!$B$2,"Parcial — vence hoje","Parcial")),IF($I103&lt;Premissas!$B$2,"Vencida",IF($I103=Premissas!$B$2,"Vence hoje","Em aberto"))))))</f>
        <v/>
      </c>
      <c r="O103" s="22">
        <f>IF(OR($A103="",$I103="",$M103&lt;=0),"",MAX(0,Premissas!$B$2-$I103))</f>
        <v/>
      </c>
      <c r="P103" s="21">
        <f>IF($A103="","",IF(OR($I103="",$J103="",$J103&lt;=0),"Sem classificação",IF($M103&lt;=0,"Quitada",IF($I103&gt;=Premissas!$B$2,"A vencer",IF(Premissas!$B$2-$I103&lt;=Premissas!$B$4,"1 a "&amp;Premissas!$B$4&amp;" dias",IF(Premissas!$B$2-$I103&lt;=Premissas!$B$5,(Premissas!$B$4+1)&amp;" a "&amp;Premissas!$B$5&amp;" dias",IF(Premissas!$B$2-$I103&lt;=Premissas!$B$6,(Premissas!$B$5+1)&amp;" a "&amp;Premissas!$B$6&amp;" dias","Acima de "&amp;Premissas!$B$6&amp;" dias")))))))</f>
        <v/>
      </c>
      <c r="Q103" s="21">
        <f>IF($A103="","",IF(COUNTIF($A$5:$A$124,$A103)&gt;1,"ID duplicado",IF(OR($B103="",$C103="",$D103="",$E103="",$F103="",$G103="",$H103="",$I103="",$J103="",$J103&lt;=0,$F103&lt;1,$G103&lt;1,$F103&gt;$G103,$H103&gt;$I103),"Cadastro incompleto/inválido",IF($K103&gt;$J103,"Recebimento acima do valor",IF(ABS($K103-$L103)&gt;0.005,"Há recebimento com alerta","OK")))))</f>
        <v/>
      </c>
      <c r="R103" s="17" t="n"/>
    </row>
    <row r="104" ht="20" customHeight="1">
      <c r="A104" s="17" t="n"/>
      <c r="B104" s="17" t="n"/>
      <c r="C104" s="17" t="n"/>
      <c r="D104" s="17" t="n"/>
      <c r="E104" s="39" t="n"/>
      <c r="F104" s="19" t="n"/>
      <c r="G104" s="19" t="n"/>
      <c r="H104" s="39" t="n"/>
      <c r="I104" s="39" t="n"/>
      <c r="J104" s="40" t="n"/>
      <c r="K104" s="38">
        <f>IF($A104="","",SUMIF(Recebimentos!$B$5:$B$204,$A104,Recebimentos!$D$5:$D$204))</f>
        <v/>
      </c>
      <c r="L104" s="38">
        <f>IF($A104="","",SUMIFS(Recebimentos!$D$5:$D$204,Recebimentos!$B$5:$B$204,$A104,Recebimentos!$H$5:$H$204,"OK"))</f>
        <v/>
      </c>
      <c r="M104" s="38">
        <f>IF(OR($A104="",$J104=""),"",MAX(0,$J104-$L104))</f>
        <v/>
      </c>
      <c r="N104" s="23">
        <f>IF($A104="","",IF(OR($I104="",$J104="",$J104&lt;=0),"Revisar",IF($M104=0,"Quitada",IF($L104&gt;0,IF($I104&lt;Premissas!$B$2,"Parcial vencida",IF($I104=Premissas!$B$2,"Parcial — vence hoje","Parcial")),IF($I104&lt;Premissas!$B$2,"Vencida",IF($I104=Premissas!$B$2,"Vence hoje","Em aberto"))))))</f>
        <v/>
      </c>
      <c r="O104" s="24">
        <f>IF(OR($A104="",$I104="",$M104&lt;=0),"",MAX(0,Premissas!$B$2-$I104))</f>
        <v/>
      </c>
      <c r="P104" s="23">
        <f>IF($A104="","",IF(OR($I104="",$J104="",$J104&lt;=0),"Sem classificação",IF($M104&lt;=0,"Quitada",IF($I104&gt;=Premissas!$B$2,"A vencer",IF(Premissas!$B$2-$I104&lt;=Premissas!$B$4,"1 a "&amp;Premissas!$B$4&amp;" dias",IF(Premissas!$B$2-$I104&lt;=Premissas!$B$5,(Premissas!$B$4+1)&amp;" a "&amp;Premissas!$B$5&amp;" dias",IF(Premissas!$B$2-$I104&lt;=Premissas!$B$6,(Premissas!$B$5+1)&amp;" a "&amp;Premissas!$B$6&amp;" dias","Acima de "&amp;Premissas!$B$6&amp;" dias")))))))</f>
        <v/>
      </c>
      <c r="Q104" s="23">
        <f>IF($A104="","",IF(COUNTIF($A$5:$A$124,$A104)&gt;1,"ID duplicado",IF(OR($B104="",$C104="",$D104="",$E104="",$F104="",$G104="",$H104="",$I104="",$J104="",$J104&lt;=0,$F104&lt;1,$G104&lt;1,$F104&gt;$G104,$H104&gt;$I104),"Cadastro incompleto/inválido",IF($K104&gt;$J104,"Recebimento acima do valor",IF(ABS($K104-$L104)&gt;0.005,"Há recebimento com alerta","OK")))))</f>
        <v/>
      </c>
      <c r="R104" s="17" t="n"/>
    </row>
    <row r="105" ht="20" customHeight="1">
      <c r="A105" s="17" t="n"/>
      <c r="B105" s="17" t="n"/>
      <c r="C105" s="17" t="n"/>
      <c r="D105" s="17" t="n"/>
      <c r="E105" s="39" t="n"/>
      <c r="F105" s="19" t="n"/>
      <c r="G105" s="19" t="n"/>
      <c r="H105" s="39" t="n"/>
      <c r="I105" s="39" t="n"/>
      <c r="J105" s="40" t="n"/>
      <c r="K105" s="37">
        <f>IF($A105="","",SUMIF(Recebimentos!$B$5:$B$204,$A105,Recebimentos!$D$5:$D$204))</f>
        <v/>
      </c>
      <c r="L105" s="37">
        <f>IF($A105="","",SUMIFS(Recebimentos!$D$5:$D$204,Recebimentos!$B$5:$B$204,$A105,Recebimentos!$H$5:$H$204,"OK"))</f>
        <v/>
      </c>
      <c r="M105" s="37">
        <f>IF(OR($A105="",$J105=""),"",MAX(0,$J105-$L105))</f>
        <v/>
      </c>
      <c r="N105" s="21">
        <f>IF($A105="","",IF(OR($I105="",$J105="",$J105&lt;=0),"Revisar",IF($M105=0,"Quitada",IF($L105&gt;0,IF($I105&lt;Premissas!$B$2,"Parcial vencida",IF($I105=Premissas!$B$2,"Parcial — vence hoje","Parcial")),IF($I105&lt;Premissas!$B$2,"Vencida",IF($I105=Premissas!$B$2,"Vence hoje","Em aberto"))))))</f>
        <v/>
      </c>
      <c r="O105" s="22">
        <f>IF(OR($A105="",$I105="",$M105&lt;=0),"",MAX(0,Premissas!$B$2-$I105))</f>
        <v/>
      </c>
      <c r="P105" s="21">
        <f>IF($A105="","",IF(OR($I105="",$J105="",$J105&lt;=0),"Sem classificação",IF($M105&lt;=0,"Quitada",IF($I105&gt;=Premissas!$B$2,"A vencer",IF(Premissas!$B$2-$I105&lt;=Premissas!$B$4,"1 a "&amp;Premissas!$B$4&amp;" dias",IF(Premissas!$B$2-$I105&lt;=Premissas!$B$5,(Premissas!$B$4+1)&amp;" a "&amp;Premissas!$B$5&amp;" dias",IF(Premissas!$B$2-$I105&lt;=Premissas!$B$6,(Premissas!$B$5+1)&amp;" a "&amp;Premissas!$B$6&amp;" dias","Acima de "&amp;Premissas!$B$6&amp;" dias")))))))</f>
        <v/>
      </c>
      <c r="Q105" s="21">
        <f>IF($A105="","",IF(COUNTIF($A$5:$A$124,$A105)&gt;1,"ID duplicado",IF(OR($B105="",$C105="",$D105="",$E105="",$F105="",$G105="",$H105="",$I105="",$J105="",$J105&lt;=0,$F105&lt;1,$G105&lt;1,$F105&gt;$G105,$H105&gt;$I105),"Cadastro incompleto/inválido",IF($K105&gt;$J105,"Recebimento acima do valor",IF(ABS($K105-$L105)&gt;0.005,"Há recebimento com alerta","OK")))))</f>
        <v/>
      </c>
      <c r="R105" s="17" t="n"/>
    </row>
    <row r="106" ht="20" customHeight="1">
      <c r="A106" s="17" t="n"/>
      <c r="B106" s="17" t="n"/>
      <c r="C106" s="17" t="n"/>
      <c r="D106" s="17" t="n"/>
      <c r="E106" s="39" t="n"/>
      <c r="F106" s="19" t="n"/>
      <c r="G106" s="19" t="n"/>
      <c r="H106" s="39" t="n"/>
      <c r="I106" s="39" t="n"/>
      <c r="J106" s="40" t="n"/>
      <c r="K106" s="38">
        <f>IF($A106="","",SUMIF(Recebimentos!$B$5:$B$204,$A106,Recebimentos!$D$5:$D$204))</f>
        <v/>
      </c>
      <c r="L106" s="38">
        <f>IF($A106="","",SUMIFS(Recebimentos!$D$5:$D$204,Recebimentos!$B$5:$B$204,$A106,Recebimentos!$H$5:$H$204,"OK"))</f>
        <v/>
      </c>
      <c r="M106" s="38">
        <f>IF(OR($A106="",$J106=""),"",MAX(0,$J106-$L106))</f>
        <v/>
      </c>
      <c r="N106" s="23">
        <f>IF($A106="","",IF(OR($I106="",$J106="",$J106&lt;=0),"Revisar",IF($M106=0,"Quitada",IF($L106&gt;0,IF($I106&lt;Premissas!$B$2,"Parcial vencida",IF($I106=Premissas!$B$2,"Parcial — vence hoje","Parcial")),IF($I106&lt;Premissas!$B$2,"Vencida",IF($I106=Premissas!$B$2,"Vence hoje","Em aberto"))))))</f>
        <v/>
      </c>
      <c r="O106" s="24">
        <f>IF(OR($A106="",$I106="",$M106&lt;=0),"",MAX(0,Premissas!$B$2-$I106))</f>
        <v/>
      </c>
      <c r="P106" s="23">
        <f>IF($A106="","",IF(OR($I106="",$J106="",$J106&lt;=0),"Sem classificação",IF($M106&lt;=0,"Quitada",IF($I106&gt;=Premissas!$B$2,"A vencer",IF(Premissas!$B$2-$I106&lt;=Premissas!$B$4,"1 a "&amp;Premissas!$B$4&amp;" dias",IF(Premissas!$B$2-$I106&lt;=Premissas!$B$5,(Premissas!$B$4+1)&amp;" a "&amp;Premissas!$B$5&amp;" dias",IF(Premissas!$B$2-$I106&lt;=Premissas!$B$6,(Premissas!$B$5+1)&amp;" a "&amp;Premissas!$B$6&amp;" dias","Acima de "&amp;Premissas!$B$6&amp;" dias")))))))</f>
        <v/>
      </c>
      <c r="Q106" s="23">
        <f>IF($A106="","",IF(COUNTIF($A$5:$A$124,$A106)&gt;1,"ID duplicado",IF(OR($B106="",$C106="",$D106="",$E106="",$F106="",$G106="",$H106="",$I106="",$J106="",$J106&lt;=0,$F106&lt;1,$G106&lt;1,$F106&gt;$G106,$H106&gt;$I106),"Cadastro incompleto/inválido",IF($K106&gt;$J106,"Recebimento acima do valor",IF(ABS($K106-$L106)&gt;0.005,"Há recebimento com alerta","OK")))))</f>
        <v/>
      </c>
      <c r="R106" s="17" t="n"/>
    </row>
    <row r="107" ht="20" customHeight="1">
      <c r="A107" s="17" t="n"/>
      <c r="B107" s="17" t="n"/>
      <c r="C107" s="17" t="n"/>
      <c r="D107" s="17" t="n"/>
      <c r="E107" s="39" t="n"/>
      <c r="F107" s="19" t="n"/>
      <c r="G107" s="19" t="n"/>
      <c r="H107" s="39" t="n"/>
      <c r="I107" s="39" t="n"/>
      <c r="J107" s="40" t="n"/>
      <c r="K107" s="37">
        <f>IF($A107="","",SUMIF(Recebimentos!$B$5:$B$204,$A107,Recebimentos!$D$5:$D$204))</f>
        <v/>
      </c>
      <c r="L107" s="37">
        <f>IF($A107="","",SUMIFS(Recebimentos!$D$5:$D$204,Recebimentos!$B$5:$B$204,$A107,Recebimentos!$H$5:$H$204,"OK"))</f>
        <v/>
      </c>
      <c r="M107" s="37">
        <f>IF(OR($A107="",$J107=""),"",MAX(0,$J107-$L107))</f>
        <v/>
      </c>
      <c r="N107" s="21">
        <f>IF($A107="","",IF(OR($I107="",$J107="",$J107&lt;=0),"Revisar",IF($M107=0,"Quitada",IF($L107&gt;0,IF($I107&lt;Premissas!$B$2,"Parcial vencida",IF($I107=Premissas!$B$2,"Parcial — vence hoje","Parcial")),IF($I107&lt;Premissas!$B$2,"Vencida",IF($I107=Premissas!$B$2,"Vence hoje","Em aberto"))))))</f>
        <v/>
      </c>
      <c r="O107" s="22">
        <f>IF(OR($A107="",$I107="",$M107&lt;=0),"",MAX(0,Premissas!$B$2-$I107))</f>
        <v/>
      </c>
      <c r="P107" s="21">
        <f>IF($A107="","",IF(OR($I107="",$J107="",$J107&lt;=0),"Sem classificação",IF($M107&lt;=0,"Quitada",IF($I107&gt;=Premissas!$B$2,"A vencer",IF(Premissas!$B$2-$I107&lt;=Premissas!$B$4,"1 a "&amp;Premissas!$B$4&amp;" dias",IF(Premissas!$B$2-$I107&lt;=Premissas!$B$5,(Premissas!$B$4+1)&amp;" a "&amp;Premissas!$B$5&amp;" dias",IF(Premissas!$B$2-$I107&lt;=Premissas!$B$6,(Premissas!$B$5+1)&amp;" a "&amp;Premissas!$B$6&amp;" dias","Acima de "&amp;Premissas!$B$6&amp;" dias")))))))</f>
        <v/>
      </c>
      <c r="Q107" s="21">
        <f>IF($A107="","",IF(COUNTIF($A$5:$A$124,$A107)&gt;1,"ID duplicado",IF(OR($B107="",$C107="",$D107="",$E107="",$F107="",$G107="",$H107="",$I107="",$J107="",$J107&lt;=0,$F107&lt;1,$G107&lt;1,$F107&gt;$G107,$H107&gt;$I107),"Cadastro incompleto/inválido",IF($K107&gt;$J107,"Recebimento acima do valor",IF(ABS($K107-$L107)&gt;0.005,"Há recebimento com alerta","OK")))))</f>
        <v/>
      </c>
      <c r="R107" s="17" t="n"/>
    </row>
    <row r="108" ht="20" customHeight="1">
      <c r="A108" s="17" t="n"/>
      <c r="B108" s="17" t="n"/>
      <c r="C108" s="17" t="n"/>
      <c r="D108" s="17" t="n"/>
      <c r="E108" s="39" t="n"/>
      <c r="F108" s="19" t="n"/>
      <c r="G108" s="19" t="n"/>
      <c r="H108" s="39" t="n"/>
      <c r="I108" s="39" t="n"/>
      <c r="J108" s="40" t="n"/>
      <c r="K108" s="38">
        <f>IF($A108="","",SUMIF(Recebimentos!$B$5:$B$204,$A108,Recebimentos!$D$5:$D$204))</f>
        <v/>
      </c>
      <c r="L108" s="38">
        <f>IF($A108="","",SUMIFS(Recebimentos!$D$5:$D$204,Recebimentos!$B$5:$B$204,$A108,Recebimentos!$H$5:$H$204,"OK"))</f>
        <v/>
      </c>
      <c r="M108" s="38">
        <f>IF(OR($A108="",$J108=""),"",MAX(0,$J108-$L108))</f>
        <v/>
      </c>
      <c r="N108" s="23">
        <f>IF($A108="","",IF(OR($I108="",$J108="",$J108&lt;=0),"Revisar",IF($M108=0,"Quitada",IF($L108&gt;0,IF($I108&lt;Premissas!$B$2,"Parcial vencida",IF($I108=Premissas!$B$2,"Parcial — vence hoje","Parcial")),IF($I108&lt;Premissas!$B$2,"Vencida",IF($I108=Premissas!$B$2,"Vence hoje","Em aberto"))))))</f>
        <v/>
      </c>
      <c r="O108" s="24">
        <f>IF(OR($A108="",$I108="",$M108&lt;=0),"",MAX(0,Premissas!$B$2-$I108))</f>
        <v/>
      </c>
      <c r="P108" s="23">
        <f>IF($A108="","",IF(OR($I108="",$J108="",$J108&lt;=0),"Sem classificação",IF($M108&lt;=0,"Quitada",IF($I108&gt;=Premissas!$B$2,"A vencer",IF(Premissas!$B$2-$I108&lt;=Premissas!$B$4,"1 a "&amp;Premissas!$B$4&amp;" dias",IF(Premissas!$B$2-$I108&lt;=Premissas!$B$5,(Premissas!$B$4+1)&amp;" a "&amp;Premissas!$B$5&amp;" dias",IF(Premissas!$B$2-$I108&lt;=Premissas!$B$6,(Premissas!$B$5+1)&amp;" a "&amp;Premissas!$B$6&amp;" dias","Acima de "&amp;Premissas!$B$6&amp;" dias")))))))</f>
        <v/>
      </c>
      <c r="Q108" s="23">
        <f>IF($A108="","",IF(COUNTIF($A$5:$A$124,$A108)&gt;1,"ID duplicado",IF(OR($B108="",$C108="",$D108="",$E108="",$F108="",$G108="",$H108="",$I108="",$J108="",$J108&lt;=0,$F108&lt;1,$G108&lt;1,$F108&gt;$G108,$H108&gt;$I108),"Cadastro incompleto/inválido",IF($K108&gt;$J108,"Recebimento acima do valor",IF(ABS($K108-$L108)&gt;0.005,"Há recebimento com alerta","OK")))))</f>
        <v/>
      </c>
      <c r="R108" s="17" t="n"/>
    </row>
    <row r="109" ht="20" customHeight="1">
      <c r="A109" s="17" t="n"/>
      <c r="B109" s="17" t="n"/>
      <c r="C109" s="17" t="n"/>
      <c r="D109" s="17" t="n"/>
      <c r="E109" s="39" t="n"/>
      <c r="F109" s="19" t="n"/>
      <c r="G109" s="19" t="n"/>
      <c r="H109" s="39" t="n"/>
      <c r="I109" s="39" t="n"/>
      <c r="J109" s="40" t="n"/>
      <c r="K109" s="37">
        <f>IF($A109="","",SUMIF(Recebimentos!$B$5:$B$204,$A109,Recebimentos!$D$5:$D$204))</f>
        <v/>
      </c>
      <c r="L109" s="37">
        <f>IF($A109="","",SUMIFS(Recebimentos!$D$5:$D$204,Recebimentos!$B$5:$B$204,$A109,Recebimentos!$H$5:$H$204,"OK"))</f>
        <v/>
      </c>
      <c r="M109" s="37">
        <f>IF(OR($A109="",$J109=""),"",MAX(0,$J109-$L109))</f>
        <v/>
      </c>
      <c r="N109" s="21">
        <f>IF($A109="","",IF(OR($I109="",$J109="",$J109&lt;=0),"Revisar",IF($M109=0,"Quitada",IF($L109&gt;0,IF($I109&lt;Premissas!$B$2,"Parcial vencida",IF($I109=Premissas!$B$2,"Parcial — vence hoje","Parcial")),IF($I109&lt;Premissas!$B$2,"Vencida",IF($I109=Premissas!$B$2,"Vence hoje","Em aberto"))))))</f>
        <v/>
      </c>
      <c r="O109" s="22">
        <f>IF(OR($A109="",$I109="",$M109&lt;=0),"",MAX(0,Premissas!$B$2-$I109))</f>
        <v/>
      </c>
      <c r="P109" s="21">
        <f>IF($A109="","",IF(OR($I109="",$J109="",$J109&lt;=0),"Sem classificação",IF($M109&lt;=0,"Quitada",IF($I109&gt;=Premissas!$B$2,"A vencer",IF(Premissas!$B$2-$I109&lt;=Premissas!$B$4,"1 a "&amp;Premissas!$B$4&amp;" dias",IF(Premissas!$B$2-$I109&lt;=Premissas!$B$5,(Premissas!$B$4+1)&amp;" a "&amp;Premissas!$B$5&amp;" dias",IF(Premissas!$B$2-$I109&lt;=Premissas!$B$6,(Premissas!$B$5+1)&amp;" a "&amp;Premissas!$B$6&amp;" dias","Acima de "&amp;Premissas!$B$6&amp;" dias")))))))</f>
        <v/>
      </c>
      <c r="Q109" s="21">
        <f>IF($A109="","",IF(COUNTIF($A$5:$A$124,$A109)&gt;1,"ID duplicado",IF(OR($B109="",$C109="",$D109="",$E109="",$F109="",$G109="",$H109="",$I109="",$J109="",$J109&lt;=0,$F109&lt;1,$G109&lt;1,$F109&gt;$G109,$H109&gt;$I109),"Cadastro incompleto/inválido",IF($K109&gt;$J109,"Recebimento acima do valor",IF(ABS($K109-$L109)&gt;0.005,"Há recebimento com alerta","OK")))))</f>
        <v/>
      </c>
      <c r="R109" s="17" t="n"/>
    </row>
    <row r="110" ht="20" customHeight="1">
      <c r="A110" s="17" t="n"/>
      <c r="B110" s="17" t="n"/>
      <c r="C110" s="17" t="n"/>
      <c r="D110" s="17" t="n"/>
      <c r="E110" s="39" t="n"/>
      <c r="F110" s="19" t="n"/>
      <c r="G110" s="19" t="n"/>
      <c r="H110" s="39" t="n"/>
      <c r="I110" s="39" t="n"/>
      <c r="J110" s="40" t="n"/>
      <c r="K110" s="38">
        <f>IF($A110="","",SUMIF(Recebimentos!$B$5:$B$204,$A110,Recebimentos!$D$5:$D$204))</f>
        <v/>
      </c>
      <c r="L110" s="38">
        <f>IF($A110="","",SUMIFS(Recebimentos!$D$5:$D$204,Recebimentos!$B$5:$B$204,$A110,Recebimentos!$H$5:$H$204,"OK"))</f>
        <v/>
      </c>
      <c r="M110" s="38">
        <f>IF(OR($A110="",$J110=""),"",MAX(0,$J110-$L110))</f>
        <v/>
      </c>
      <c r="N110" s="23">
        <f>IF($A110="","",IF(OR($I110="",$J110="",$J110&lt;=0),"Revisar",IF($M110=0,"Quitada",IF($L110&gt;0,IF($I110&lt;Premissas!$B$2,"Parcial vencida",IF($I110=Premissas!$B$2,"Parcial — vence hoje","Parcial")),IF($I110&lt;Premissas!$B$2,"Vencida",IF($I110=Premissas!$B$2,"Vence hoje","Em aberto"))))))</f>
        <v/>
      </c>
      <c r="O110" s="24">
        <f>IF(OR($A110="",$I110="",$M110&lt;=0),"",MAX(0,Premissas!$B$2-$I110))</f>
        <v/>
      </c>
      <c r="P110" s="23">
        <f>IF($A110="","",IF(OR($I110="",$J110="",$J110&lt;=0),"Sem classificação",IF($M110&lt;=0,"Quitada",IF($I110&gt;=Premissas!$B$2,"A vencer",IF(Premissas!$B$2-$I110&lt;=Premissas!$B$4,"1 a "&amp;Premissas!$B$4&amp;" dias",IF(Premissas!$B$2-$I110&lt;=Premissas!$B$5,(Premissas!$B$4+1)&amp;" a "&amp;Premissas!$B$5&amp;" dias",IF(Premissas!$B$2-$I110&lt;=Premissas!$B$6,(Premissas!$B$5+1)&amp;" a "&amp;Premissas!$B$6&amp;" dias","Acima de "&amp;Premissas!$B$6&amp;" dias")))))))</f>
        <v/>
      </c>
      <c r="Q110" s="23">
        <f>IF($A110="","",IF(COUNTIF($A$5:$A$124,$A110)&gt;1,"ID duplicado",IF(OR($B110="",$C110="",$D110="",$E110="",$F110="",$G110="",$H110="",$I110="",$J110="",$J110&lt;=0,$F110&lt;1,$G110&lt;1,$F110&gt;$G110,$H110&gt;$I110),"Cadastro incompleto/inválido",IF($K110&gt;$J110,"Recebimento acima do valor",IF(ABS($K110-$L110)&gt;0.005,"Há recebimento com alerta","OK")))))</f>
        <v/>
      </c>
      <c r="R110" s="17" t="n"/>
    </row>
    <row r="111" ht="20" customHeight="1">
      <c r="A111" s="17" t="n"/>
      <c r="B111" s="17" t="n"/>
      <c r="C111" s="17" t="n"/>
      <c r="D111" s="17" t="n"/>
      <c r="E111" s="39" t="n"/>
      <c r="F111" s="19" t="n"/>
      <c r="G111" s="19" t="n"/>
      <c r="H111" s="39" t="n"/>
      <c r="I111" s="39" t="n"/>
      <c r="J111" s="40" t="n"/>
      <c r="K111" s="37">
        <f>IF($A111="","",SUMIF(Recebimentos!$B$5:$B$204,$A111,Recebimentos!$D$5:$D$204))</f>
        <v/>
      </c>
      <c r="L111" s="37">
        <f>IF($A111="","",SUMIFS(Recebimentos!$D$5:$D$204,Recebimentos!$B$5:$B$204,$A111,Recebimentos!$H$5:$H$204,"OK"))</f>
        <v/>
      </c>
      <c r="M111" s="37">
        <f>IF(OR($A111="",$J111=""),"",MAX(0,$J111-$L111))</f>
        <v/>
      </c>
      <c r="N111" s="21">
        <f>IF($A111="","",IF(OR($I111="",$J111="",$J111&lt;=0),"Revisar",IF($M111=0,"Quitada",IF($L111&gt;0,IF($I111&lt;Premissas!$B$2,"Parcial vencida",IF($I111=Premissas!$B$2,"Parcial — vence hoje","Parcial")),IF($I111&lt;Premissas!$B$2,"Vencida",IF($I111=Premissas!$B$2,"Vence hoje","Em aberto"))))))</f>
        <v/>
      </c>
      <c r="O111" s="22">
        <f>IF(OR($A111="",$I111="",$M111&lt;=0),"",MAX(0,Premissas!$B$2-$I111))</f>
        <v/>
      </c>
      <c r="P111" s="21">
        <f>IF($A111="","",IF(OR($I111="",$J111="",$J111&lt;=0),"Sem classificação",IF($M111&lt;=0,"Quitada",IF($I111&gt;=Premissas!$B$2,"A vencer",IF(Premissas!$B$2-$I111&lt;=Premissas!$B$4,"1 a "&amp;Premissas!$B$4&amp;" dias",IF(Premissas!$B$2-$I111&lt;=Premissas!$B$5,(Premissas!$B$4+1)&amp;" a "&amp;Premissas!$B$5&amp;" dias",IF(Premissas!$B$2-$I111&lt;=Premissas!$B$6,(Premissas!$B$5+1)&amp;" a "&amp;Premissas!$B$6&amp;" dias","Acima de "&amp;Premissas!$B$6&amp;" dias")))))))</f>
        <v/>
      </c>
      <c r="Q111" s="21">
        <f>IF($A111="","",IF(COUNTIF($A$5:$A$124,$A111)&gt;1,"ID duplicado",IF(OR($B111="",$C111="",$D111="",$E111="",$F111="",$G111="",$H111="",$I111="",$J111="",$J111&lt;=0,$F111&lt;1,$G111&lt;1,$F111&gt;$G111,$H111&gt;$I111),"Cadastro incompleto/inválido",IF($K111&gt;$J111,"Recebimento acima do valor",IF(ABS($K111-$L111)&gt;0.005,"Há recebimento com alerta","OK")))))</f>
        <v/>
      </c>
      <c r="R111" s="17" t="n"/>
    </row>
    <row r="112" ht="20" customHeight="1">
      <c r="A112" s="17" t="n"/>
      <c r="B112" s="17" t="n"/>
      <c r="C112" s="17" t="n"/>
      <c r="D112" s="17" t="n"/>
      <c r="E112" s="39" t="n"/>
      <c r="F112" s="19" t="n"/>
      <c r="G112" s="19" t="n"/>
      <c r="H112" s="39" t="n"/>
      <c r="I112" s="39" t="n"/>
      <c r="J112" s="40" t="n"/>
      <c r="K112" s="38">
        <f>IF($A112="","",SUMIF(Recebimentos!$B$5:$B$204,$A112,Recebimentos!$D$5:$D$204))</f>
        <v/>
      </c>
      <c r="L112" s="38">
        <f>IF($A112="","",SUMIFS(Recebimentos!$D$5:$D$204,Recebimentos!$B$5:$B$204,$A112,Recebimentos!$H$5:$H$204,"OK"))</f>
        <v/>
      </c>
      <c r="M112" s="38">
        <f>IF(OR($A112="",$J112=""),"",MAX(0,$J112-$L112))</f>
        <v/>
      </c>
      <c r="N112" s="23">
        <f>IF($A112="","",IF(OR($I112="",$J112="",$J112&lt;=0),"Revisar",IF($M112=0,"Quitada",IF($L112&gt;0,IF($I112&lt;Premissas!$B$2,"Parcial vencida",IF($I112=Premissas!$B$2,"Parcial — vence hoje","Parcial")),IF($I112&lt;Premissas!$B$2,"Vencida",IF($I112=Premissas!$B$2,"Vence hoje","Em aberto"))))))</f>
        <v/>
      </c>
      <c r="O112" s="24">
        <f>IF(OR($A112="",$I112="",$M112&lt;=0),"",MAX(0,Premissas!$B$2-$I112))</f>
        <v/>
      </c>
      <c r="P112" s="23">
        <f>IF($A112="","",IF(OR($I112="",$J112="",$J112&lt;=0),"Sem classificação",IF($M112&lt;=0,"Quitada",IF($I112&gt;=Premissas!$B$2,"A vencer",IF(Premissas!$B$2-$I112&lt;=Premissas!$B$4,"1 a "&amp;Premissas!$B$4&amp;" dias",IF(Premissas!$B$2-$I112&lt;=Premissas!$B$5,(Premissas!$B$4+1)&amp;" a "&amp;Premissas!$B$5&amp;" dias",IF(Premissas!$B$2-$I112&lt;=Premissas!$B$6,(Premissas!$B$5+1)&amp;" a "&amp;Premissas!$B$6&amp;" dias","Acima de "&amp;Premissas!$B$6&amp;" dias")))))))</f>
        <v/>
      </c>
      <c r="Q112" s="23">
        <f>IF($A112="","",IF(COUNTIF($A$5:$A$124,$A112)&gt;1,"ID duplicado",IF(OR($B112="",$C112="",$D112="",$E112="",$F112="",$G112="",$H112="",$I112="",$J112="",$J112&lt;=0,$F112&lt;1,$G112&lt;1,$F112&gt;$G112,$H112&gt;$I112),"Cadastro incompleto/inválido",IF($K112&gt;$J112,"Recebimento acima do valor",IF(ABS($K112-$L112)&gt;0.005,"Há recebimento com alerta","OK")))))</f>
        <v/>
      </c>
      <c r="R112" s="17" t="n"/>
    </row>
    <row r="113" ht="20" customHeight="1">
      <c r="A113" s="17" t="n"/>
      <c r="B113" s="17" t="n"/>
      <c r="C113" s="17" t="n"/>
      <c r="D113" s="17" t="n"/>
      <c r="E113" s="39" t="n"/>
      <c r="F113" s="19" t="n"/>
      <c r="G113" s="19" t="n"/>
      <c r="H113" s="39" t="n"/>
      <c r="I113" s="39" t="n"/>
      <c r="J113" s="40" t="n"/>
      <c r="K113" s="37">
        <f>IF($A113="","",SUMIF(Recebimentos!$B$5:$B$204,$A113,Recebimentos!$D$5:$D$204))</f>
        <v/>
      </c>
      <c r="L113" s="37">
        <f>IF($A113="","",SUMIFS(Recebimentos!$D$5:$D$204,Recebimentos!$B$5:$B$204,$A113,Recebimentos!$H$5:$H$204,"OK"))</f>
        <v/>
      </c>
      <c r="M113" s="37">
        <f>IF(OR($A113="",$J113=""),"",MAX(0,$J113-$L113))</f>
        <v/>
      </c>
      <c r="N113" s="21">
        <f>IF($A113="","",IF(OR($I113="",$J113="",$J113&lt;=0),"Revisar",IF($M113=0,"Quitada",IF($L113&gt;0,IF($I113&lt;Premissas!$B$2,"Parcial vencida",IF($I113=Premissas!$B$2,"Parcial — vence hoje","Parcial")),IF($I113&lt;Premissas!$B$2,"Vencida",IF($I113=Premissas!$B$2,"Vence hoje","Em aberto"))))))</f>
        <v/>
      </c>
      <c r="O113" s="22">
        <f>IF(OR($A113="",$I113="",$M113&lt;=0),"",MAX(0,Premissas!$B$2-$I113))</f>
        <v/>
      </c>
      <c r="P113" s="21">
        <f>IF($A113="","",IF(OR($I113="",$J113="",$J113&lt;=0),"Sem classificação",IF($M113&lt;=0,"Quitada",IF($I113&gt;=Premissas!$B$2,"A vencer",IF(Premissas!$B$2-$I113&lt;=Premissas!$B$4,"1 a "&amp;Premissas!$B$4&amp;" dias",IF(Premissas!$B$2-$I113&lt;=Premissas!$B$5,(Premissas!$B$4+1)&amp;" a "&amp;Premissas!$B$5&amp;" dias",IF(Premissas!$B$2-$I113&lt;=Premissas!$B$6,(Premissas!$B$5+1)&amp;" a "&amp;Premissas!$B$6&amp;" dias","Acima de "&amp;Premissas!$B$6&amp;" dias")))))))</f>
        <v/>
      </c>
      <c r="Q113" s="21">
        <f>IF($A113="","",IF(COUNTIF($A$5:$A$124,$A113)&gt;1,"ID duplicado",IF(OR($B113="",$C113="",$D113="",$E113="",$F113="",$G113="",$H113="",$I113="",$J113="",$J113&lt;=0,$F113&lt;1,$G113&lt;1,$F113&gt;$G113,$H113&gt;$I113),"Cadastro incompleto/inválido",IF($K113&gt;$J113,"Recebimento acima do valor",IF(ABS($K113-$L113)&gt;0.005,"Há recebimento com alerta","OK")))))</f>
        <v/>
      </c>
      <c r="R113" s="17" t="n"/>
    </row>
    <row r="114" ht="20" customHeight="1">
      <c r="A114" s="17" t="n"/>
      <c r="B114" s="17" t="n"/>
      <c r="C114" s="17" t="n"/>
      <c r="D114" s="17" t="n"/>
      <c r="E114" s="39" t="n"/>
      <c r="F114" s="19" t="n"/>
      <c r="G114" s="19" t="n"/>
      <c r="H114" s="39" t="n"/>
      <c r="I114" s="39" t="n"/>
      <c r="J114" s="40" t="n"/>
      <c r="K114" s="38">
        <f>IF($A114="","",SUMIF(Recebimentos!$B$5:$B$204,$A114,Recebimentos!$D$5:$D$204))</f>
        <v/>
      </c>
      <c r="L114" s="38">
        <f>IF($A114="","",SUMIFS(Recebimentos!$D$5:$D$204,Recebimentos!$B$5:$B$204,$A114,Recebimentos!$H$5:$H$204,"OK"))</f>
        <v/>
      </c>
      <c r="M114" s="38">
        <f>IF(OR($A114="",$J114=""),"",MAX(0,$J114-$L114))</f>
        <v/>
      </c>
      <c r="N114" s="23">
        <f>IF($A114="","",IF(OR($I114="",$J114="",$J114&lt;=0),"Revisar",IF($M114=0,"Quitada",IF($L114&gt;0,IF($I114&lt;Premissas!$B$2,"Parcial vencida",IF($I114=Premissas!$B$2,"Parcial — vence hoje","Parcial")),IF($I114&lt;Premissas!$B$2,"Vencida",IF($I114=Premissas!$B$2,"Vence hoje","Em aberto"))))))</f>
        <v/>
      </c>
      <c r="O114" s="24">
        <f>IF(OR($A114="",$I114="",$M114&lt;=0),"",MAX(0,Premissas!$B$2-$I114))</f>
        <v/>
      </c>
      <c r="P114" s="23">
        <f>IF($A114="","",IF(OR($I114="",$J114="",$J114&lt;=0),"Sem classificação",IF($M114&lt;=0,"Quitada",IF($I114&gt;=Premissas!$B$2,"A vencer",IF(Premissas!$B$2-$I114&lt;=Premissas!$B$4,"1 a "&amp;Premissas!$B$4&amp;" dias",IF(Premissas!$B$2-$I114&lt;=Premissas!$B$5,(Premissas!$B$4+1)&amp;" a "&amp;Premissas!$B$5&amp;" dias",IF(Premissas!$B$2-$I114&lt;=Premissas!$B$6,(Premissas!$B$5+1)&amp;" a "&amp;Premissas!$B$6&amp;" dias","Acima de "&amp;Premissas!$B$6&amp;" dias")))))))</f>
        <v/>
      </c>
      <c r="Q114" s="23">
        <f>IF($A114="","",IF(COUNTIF($A$5:$A$124,$A114)&gt;1,"ID duplicado",IF(OR($B114="",$C114="",$D114="",$E114="",$F114="",$G114="",$H114="",$I114="",$J114="",$J114&lt;=0,$F114&lt;1,$G114&lt;1,$F114&gt;$G114,$H114&gt;$I114),"Cadastro incompleto/inválido",IF($K114&gt;$J114,"Recebimento acima do valor",IF(ABS($K114-$L114)&gt;0.005,"Há recebimento com alerta","OK")))))</f>
        <v/>
      </c>
      <c r="R114" s="17" t="n"/>
    </row>
    <row r="115" ht="20" customHeight="1">
      <c r="A115" s="17" t="n"/>
      <c r="B115" s="17" t="n"/>
      <c r="C115" s="17" t="n"/>
      <c r="D115" s="17" t="n"/>
      <c r="E115" s="39" t="n"/>
      <c r="F115" s="19" t="n"/>
      <c r="G115" s="19" t="n"/>
      <c r="H115" s="39" t="n"/>
      <c r="I115" s="39" t="n"/>
      <c r="J115" s="40" t="n"/>
      <c r="K115" s="37">
        <f>IF($A115="","",SUMIF(Recebimentos!$B$5:$B$204,$A115,Recebimentos!$D$5:$D$204))</f>
        <v/>
      </c>
      <c r="L115" s="37">
        <f>IF($A115="","",SUMIFS(Recebimentos!$D$5:$D$204,Recebimentos!$B$5:$B$204,$A115,Recebimentos!$H$5:$H$204,"OK"))</f>
        <v/>
      </c>
      <c r="M115" s="37">
        <f>IF(OR($A115="",$J115=""),"",MAX(0,$J115-$L115))</f>
        <v/>
      </c>
      <c r="N115" s="21">
        <f>IF($A115="","",IF(OR($I115="",$J115="",$J115&lt;=0),"Revisar",IF($M115=0,"Quitada",IF($L115&gt;0,IF($I115&lt;Premissas!$B$2,"Parcial vencida",IF($I115=Premissas!$B$2,"Parcial — vence hoje","Parcial")),IF($I115&lt;Premissas!$B$2,"Vencida",IF($I115=Premissas!$B$2,"Vence hoje","Em aberto"))))))</f>
        <v/>
      </c>
      <c r="O115" s="22">
        <f>IF(OR($A115="",$I115="",$M115&lt;=0),"",MAX(0,Premissas!$B$2-$I115))</f>
        <v/>
      </c>
      <c r="P115" s="21">
        <f>IF($A115="","",IF(OR($I115="",$J115="",$J115&lt;=0),"Sem classificação",IF($M115&lt;=0,"Quitada",IF($I115&gt;=Premissas!$B$2,"A vencer",IF(Premissas!$B$2-$I115&lt;=Premissas!$B$4,"1 a "&amp;Premissas!$B$4&amp;" dias",IF(Premissas!$B$2-$I115&lt;=Premissas!$B$5,(Premissas!$B$4+1)&amp;" a "&amp;Premissas!$B$5&amp;" dias",IF(Premissas!$B$2-$I115&lt;=Premissas!$B$6,(Premissas!$B$5+1)&amp;" a "&amp;Premissas!$B$6&amp;" dias","Acima de "&amp;Premissas!$B$6&amp;" dias")))))))</f>
        <v/>
      </c>
      <c r="Q115" s="21">
        <f>IF($A115="","",IF(COUNTIF($A$5:$A$124,$A115)&gt;1,"ID duplicado",IF(OR($B115="",$C115="",$D115="",$E115="",$F115="",$G115="",$H115="",$I115="",$J115="",$J115&lt;=0,$F115&lt;1,$G115&lt;1,$F115&gt;$G115,$H115&gt;$I115),"Cadastro incompleto/inválido",IF($K115&gt;$J115,"Recebimento acima do valor",IF(ABS($K115-$L115)&gt;0.005,"Há recebimento com alerta","OK")))))</f>
        <v/>
      </c>
      <c r="R115" s="17" t="n"/>
    </row>
    <row r="116" ht="20" customHeight="1">
      <c r="A116" s="17" t="n"/>
      <c r="B116" s="17" t="n"/>
      <c r="C116" s="17" t="n"/>
      <c r="D116" s="17" t="n"/>
      <c r="E116" s="39" t="n"/>
      <c r="F116" s="19" t="n"/>
      <c r="G116" s="19" t="n"/>
      <c r="H116" s="39" t="n"/>
      <c r="I116" s="39" t="n"/>
      <c r="J116" s="40" t="n"/>
      <c r="K116" s="38">
        <f>IF($A116="","",SUMIF(Recebimentos!$B$5:$B$204,$A116,Recebimentos!$D$5:$D$204))</f>
        <v/>
      </c>
      <c r="L116" s="38">
        <f>IF($A116="","",SUMIFS(Recebimentos!$D$5:$D$204,Recebimentos!$B$5:$B$204,$A116,Recebimentos!$H$5:$H$204,"OK"))</f>
        <v/>
      </c>
      <c r="M116" s="38">
        <f>IF(OR($A116="",$J116=""),"",MAX(0,$J116-$L116))</f>
        <v/>
      </c>
      <c r="N116" s="23">
        <f>IF($A116="","",IF(OR($I116="",$J116="",$J116&lt;=0),"Revisar",IF($M116=0,"Quitada",IF($L116&gt;0,IF($I116&lt;Premissas!$B$2,"Parcial vencida",IF($I116=Premissas!$B$2,"Parcial — vence hoje","Parcial")),IF($I116&lt;Premissas!$B$2,"Vencida",IF($I116=Premissas!$B$2,"Vence hoje","Em aberto"))))))</f>
        <v/>
      </c>
      <c r="O116" s="24">
        <f>IF(OR($A116="",$I116="",$M116&lt;=0),"",MAX(0,Premissas!$B$2-$I116))</f>
        <v/>
      </c>
      <c r="P116" s="23">
        <f>IF($A116="","",IF(OR($I116="",$J116="",$J116&lt;=0),"Sem classificação",IF($M116&lt;=0,"Quitada",IF($I116&gt;=Premissas!$B$2,"A vencer",IF(Premissas!$B$2-$I116&lt;=Premissas!$B$4,"1 a "&amp;Premissas!$B$4&amp;" dias",IF(Premissas!$B$2-$I116&lt;=Premissas!$B$5,(Premissas!$B$4+1)&amp;" a "&amp;Premissas!$B$5&amp;" dias",IF(Premissas!$B$2-$I116&lt;=Premissas!$B$6,(Premissas!$B$5+1)&amp;" a "&amp;Premissas!$B$6&amp;" dias","Acima de "&amp;Premissas!$B$6&amp;" dias")))))))</f>
        <v/>
      </c>
      <c r="Q116" s="23">
        <f>IF($A116="","",IF(COUNTIF($A$5:$A$124,$A116)&gt;1,"ID duplicado",IF(OR($B116="",$C116="",$D116="",$E116="",$F116="",$G116="",$H116="",$I116="",$J116="",$J116&lt;=0,$F116&lt;1,$G116&lt;1,$F116&gt;$G116,$H116&gt;$I116),"Cadastro incompleto/inválido",IF($K116&gt;$J116,"Recebimento acima do valor",IF(ABS($K116-$L116)&gt;0.005,"Há recebimento com alerta","OK")))))</f>
        <v/>
      </c>
      <c r="R116" s="17" t="n"/>
    </row>
    <row r="117" ht="20" customHeight="1">
      <c r="A117" s="17" t="n"/>
      <c r="B117" s="17" t="n"/>
      <c r="C117" s="17" t="n"/>
      <c r="D117" s="17" t="n"/>
      <c r="E117" s="39" t="n"/>
      <c r="F117" s="19" t="n"/>
      <c r="G117" s="19" t="n"/>
      <c r="H117" s="39" t="n"/>
      <c r="I117" s="39" t="n"/>
      <c r="J117" s="40" t="n"/>
      <c r="K117" s="37">
        <f>IF($A117="","",SUMIF(Recebimentos!$B$5:$B$204,$A117,Recebimentos!$D$5:$D$204))</f>
        <v/>
      </c>
      <c r="L117" s="37">
        <f>IF($A117="","",SUMIFS(Recebimentos!$D$5:$D$204,Recebimentos!$B$5:$B$204,$A117,Recebimentos!$H$5:$H$204,"OK"))</f>
        <v/>
      </c>
      <c r="M117" s="37">
        <f>IF(OR($A117="",$J117=""),"",MAX(0,$J117-$L117))</f>
        <v/>
      </c>
      <c r="N117" s="21">
        <f>IF($A117="","",IF(OR($I117="",$J117="",$J117&lt;=0),"Revisar",IF($M117=0,"Quitada",IF($L117&gt;0,IF($I117&lt;Premissas!$B$2,"Parcial vencida",IF($I117=Premissas!$B$2,"Parcial — vence hoje","Parcial")),IF($I117&lt;Premissas!$B$2,"Vencida",IF($I117=Premissas!$B$2,"Vence hoje","Em aberto"))))))</f>
        <v/>
      </c>
      <c r="O117" s="22">
        <f>IF(OR($A117="",$I117="",$M117&lt;=0),"",MAX(0,Premissas!$B$2-$I117))</f>
        <v/>
      </c>
      <c r="P117" s="21">
        <f>IF($A117="","",IF(OR($I117="",$J117="",$J117&lt;=0),"Sem classificação",IF($M117&lt;=0,"Quitada",IF($I117&gt;=Premissas!$B$2,"A vencer",IF(Premissas!$B$2-$I117&lt;=Premissas!$B$4,"1 a "&amp;Premissas!$B$4&amp;" dias",IF(Premissas!$B$2-$I117&lt;=Premissas!$B$5,(Premissas!$B$4+1)&amp;" a "&amp;Premissas!$B$5&amp;" dias",IF(Premissas!$B$2-$I117&lt;=Premissas!$B$6,(Premissas!$B$5+1)&amp;" a "&amp;Premissas!$B$6&amp;" dias","Acima de "&amp;Premissas!$B$6&amp;" dias")))))))</f>
        <v/>
      </c>
      <c r="Q117" s="21">
        <f>IF($A117="","",IF(COUNTIF($A$5:$A$124,$A117)&gt;1,"ID duplicado",IF(OR($B117="",$C117="",$D117="",$E117="",$F117="",$G117="",$H117="",$I117="",$J117="",$J117&lt;=0,$F117&lt;1,$G117&lt;1,$F117&gt;$G117,$H117&gt;$I117),"Cadastro incompleto/inválido",IF($K117&gt;$J117,"Recebimento acima do valor",IF(ABS($K117-$L117)&gt;0.005,"Há recebimento com alerta","OK")))))</f>
        <v/>
      </c>
      <c r="R117" s="17" t="n"/>
    </row>
    <row r="118" ht="20" customHeight="1">
      <c r="A118" s="17" t="n"/>
      <c r="B118" s="17" t="n"/>
      <c r="C118" s="17" t="n"/>
      <c r="D118" s="17" t="n"/>
      <c r="E118" s="39" t="n"/>
      <c r="F118" s="19" t="n"/>
      <c r="G118" s="19" t="n"/>
      <c r="H118" s="39" t="n"/>
      <c r="I118" s="39" t="n"/>
      <c r="J118" s="40" t="n"/>
      <c r="K118" s="38">
        <f>IF($A118="","",SUMIF(Recebimentos!$B$5:$B$204,$A118,Recebimentos!$D$5:$D$204))</f>
        <v/>
      </c>
      <c r="L118" s="38">
        <f>IF($A118="","",SUMIFS(Recebimentos!$D$5:$D$204,Recebimentos!$B$5:$B$204,$A118,Recebimentos!$H$5:$H$204,"OK"))</f>
        <v/>
      </c>
      <c r="M118" s="38">
        <f>IF(OR($A118="",$J118=""),"",MAX(0,$J118-$L118))</f>
        <v/>
      </c>
      <c r="N118" s="23">
        <f>IF($A118="","",IF(OR($I118="",$J118="",$J118&lt;=0),"Revisar",IF($M118=0,"Quitada",IF($L118&gt;0,IF($I118&lt;Premissas!$B$2,"Parcial vencida",IF($I118=Premissas!$B$2,"Parcial — vence hoje","Parcial")),IF($I118&lt;Premissas!$B$2,"Vencida",IF($I118=Premissas!$B$2,"Vence hoje","Em aberto"))))))</f>
        <v/>
      </c>
      <c r="O118" s="24">
        <f>IF(OR($A118="",$I118="",$M118&lt;=0),"",MAX(0,Premissas!$B$2-$I118))</f>
        <v/>
      </c>
      <c r="P118" s="23">
        <f>IF($A118="","",IF(OR($I118="",$J118="",$J118&lt;=0),"Sem classificação",IF($M118&lt;=0,"Quitada",IF($I118&gt;=Premissas!$B$2,"A vencer",IF(Premissas!$B$2-$I118&lt;=Premissas!$B$4,"1 a "&amp;Premissas!$B$4&amp;" dias",IF(Premissas!$B$2-$I118&lt;=Premissas!$B$5,(Premissas!$B$4+1)&amp;" a "&amp;Premissas!$B$5&amp;" dias",IF(Premissas!$B$2-$I118&lt;=Premissas!$B$6,(Premissas!$B$5+1)&amp;" a "&amp;Premissas!$B$6&amp;" dias","Acima de "&amp;Premissas!$B$6&amp;" dias")))))))</f>
        <v/>
      </c>
      <c r="Q118" s="23">
        <f>IF($A118="","",IF(COUNTIF($A$5:$A$124,$A118)&gt;1,"ID duplicado",IF(OR($B118="",$C118="",$D118="",$E118="",$F118="",$G118="",$H118="",$I118="",$J118="",$J118&lt;=0,$F118&lt;1,$G118&lt;1,$F118&gt;$G118,$H118&gt;$I118),"Cadastro incompleto/inválido",IF($K118&gt;$J118,"Recebimento acima do valor",IF(ABS($K118-$L118)&gt;0.005,"Há recebimento com alerta","OK")))))</f>
        <v/>
      </c>
      <c r="R118" s="17" t="n"/>
    </row>
    <row r="119" ht="20" customHeight="1">
      <c r="A119" s="17" t="n"/>
      <c r="B119" s="17" t="n"/>
      <c r="C119" s="17" t="n"/>
      <c r="D119" s="17" t="n"/>
      <c r="E119" s="39" t="n"/>
      <c r="F119" s="19" t="n"/>
      <c r="G119" s="19" t="n"/>
      <c r="H119" s="39" t="n"/>
      <c r="I119" s="39" t="n"/>
      <c r="J119" s="40" t="n"/>
      <c r="K119" s="37">
        <f>IF($A119="","",SUMIF(Recebimentos!$B$5:$B$204,$A119,Recebimentos!$D$5:$D$204))</f>
        <v/>
      </c>
      <c r="L119" s="37">
        <f>IF($A119="","",SUMIFS(Recebimentos!$D$5:$D$204,Recebimentos!$B$5:$B$204,$A119,Recebimentos!$H$5:$H$204,"OK"))</f>
        <v/>
      </c>
      <c r="M119" s="37">
        <f>IF(OR($A119="",$J119=""),"",MAX(0,$J119-$L119))</f>
        <v/>
      </c>
      <c r="N119" s="21">
        <f>IF($A119="","",IF(OR($I119="",$J119="",$J119&lt;=0),"Revisar",IF($M119=0,"Quitada",IF($L119&gt;0,IF($I119&lt;Premissas!$B$2,"Parcial vencida",IF($I119=Premissas!$B$2,"Parcial — vence hoje","Parcial")),IF($I119&lt;Premissas!$B$2,"Vencida",IF($I119=Premissas!$B$2,"Vence hoje","Em aberto"))))))</f>
        <v/>
      </c>
      <c r="O119" s="22">
        <f>IF(OR($A119="",$I119="",$M119&lt;=0),"",MAX(0,Premissas!$B$2-$I119))</f>
        <v/>
      </c>
      <c r="P119" s="21">
        <f>IF($A119="","",IF(OR($I119="",$J119="",$J119&lt;=0),"Sem classificação",IF($M119&lt;=0,"Quitada",IF($I119&gt;=Premissas!$B$2,"A vencer",IF(Premissas!$B$2-$I119&lt;=Premissas!$B$4,"1 a "&amp;Premissas!$B$4&amp;" dias",IF(Premissas!$B$2-$I119&lt;=Premissas!$B$5,(Premissas!$B$4+1)&amp;" a "&amp;Premissas!$B$5&amp;" dias",IF(Premissas!$B$2-$I119&lt;=Premissas!$B$6,(Premissas!$B$5+1)&amp;" a "&amp;Premissas!$B$6&amp;" dias","Acima de "&amp;Premissas!$B$6&amp;" dias")))))))</f>
        <v/>
      </c>
      <c r="Q119" s="21">
        <f>IF($A119="","",IF(COUNTIF($A$5:$A$124,$A119)&gt;1,"ID duplicado",IF(OR($B119="",$C119="",$D119="",$E119="",$F119="",$G119="",$H119="",$I119="",$J119="",$J119&lt;=0,$F119&lt;1,$G119&lt;1,$F119&gt;$G119,$H119&gt;$I119),"Cadastro incompleto/inválido",IF($K119&gt;$J119,"Recebimento acima do valor",IF(ABS($K119-$L119)&gt;0.005,"Há recebimento com alerta","OK")))))</f>
        <v/>
      </c>
      <c r="R119" s="17" t="n"/>
    </row>
    <row r="120" ht="20" customHeight="1">
      <c r="A120" s="17" t="n"/>
      <c r="B120" s="17" t="n"/>
      <c r="C120" s="17" t="n"/>
      <c r="D120" s="17" t="n"/>
      <c r="E120" s="39" t="n"/>
      <c r="F120" s="19" t="n"/>
      <c r="G120" s="19" t="n"/>
      <c r="H120" s="39" t="n"/>
      <c r="I120" s="39" t="n"/>
      <c r="J120" s="40" t="n"/>
      <c r="K120" s="38">
        <f>IF($A120="","",SUMIF(Recebimentos!$B$5:$B$204,$A120,Recebimentos!$D$5:$D$204))</f>
        <v/>
      </c>
      <c r="L120" s="38">
        <f>IF($A120="","",SUMIFS(Recebimentos!$D$5:$D$204,Recebimentos!$B$5:$B$204,$A120,Recebimentos!$H$5:$H$204,"OK"))</f>
        <v/>
      </c>
      <c r="M120" s="38">
        <f>IF(OR($A120="",$J120=""),"",MAX(0,$J120-$L120))</f>
        <v/>
      </c>
      <c r="N120" s="23">
        <f>IF($A120="","",IF(OR($I120="",$J120="",$J120&lt;=0),"Revisar",IF($M120=0,"Quitada",IF($L120&gt;0,IF($I120&lt;Premissas!$B$2,"Parcial vencida",IF($I120=Premissas!$B$2,"Parcial — vence hoje","Parcial")),IF($I120&lt;Premissas!$B$2,"Vencida",IF($I120=Premissas!$B$2,"Vence hoje","Em aberto"))))))</f>
        <v/>
      </c>
      <c r="O120" s="24">
        <f>IF(OR($A120="",$I120="",$M120&lt;=0),"",MAX(0,Premissas!$B$2-$I120))</f>
        <v/>
      </c>
      <c r="P120" s="23">
        <f>IF($A120="","",IF(OR($I120="",$J120="",$J120&lt;=0),"Sem classificação",IF($M120&lt;=0,"Quitada",IF($I120&gt;=Premissas!$B$2,"A vencer",IF(Premissas!$B$2-$I120&lt;=Premissas!$B$4,"1 a "&amp;Premissas!$B$4&amp;" dias",IF(Premissas!$B$2-$I120&lt;=Premissas!$B$5,(Premissas!$B$4+1)&amp;" a "&amp;Premissas!$B$5&amp;" dias",IF(Premissas!$B$2-$I120&lt;=Premissas!$B$6,(Premissas!$B$5+1)&amp;" a "&amp;Premissas!$B$6&amp;" dias","Acima de "&amp;Premissas!$B$6&amp;" dias")))))))</f>
        <v/>
      </c>
      <c r="Q120" s="23">
        <f>IF($A120="","",IF(COUNTIF($A$5:$A$124,$A120)&gt;1,"ID duplicado",IF(OR($B120="",$C120="",$D120="",$E120="",$F120="",$G120="",$H120="",$I120="",$J120="",$J120&lt;=0,$F120&lt;1,$G120&lt;1,$F120&gt;$G120,$H120&gt;$I120),"Cadastro incompleto/inválido",IF($K120&gt;$J120,"Recebimento acima do valor",IF(ABS($K120-$L120)&gt;0.005,"Há recebimento com alerta","OK")))))</f>
        <v/>
      </c>
      <c r="R120" s="17" t="n"/>
    </row>
    <row r="121" ht="20" customHeight="1">
      <c r="A121" s="17" t="n"/>
      <c r="B121" s="17" t="n"/>
      <c r="C121" s="17" t="n"/>
      <c r="D121" s="17" t="n"/>
      <c r="E121" s="39" t="n"/>
      <c r="F121" s="19" t="n"/>
      <c r="G121" s="19" t="n"/>
      <c r="H121" s="39" t="n"/>
      <c r="I121" s="39" t="n"/>
      <c r="J121" s="40" t="n"/>
      <c r="K121" s="37">
        <f>IF($A121="","",SUMIF(Recebimentos!$B$5:$B$204,$A121,Recebimentos!$D$5:$D$204))</f>
        <v/>
      </c>
      <c r="L121" s="37">
        <f>IF($A121="","",SUMIFS(Recebimentos!$D$5:$D$204,Recebimentos!$B$5:$B$204,$A121,Recebimentos!$H$5:$H$204,"OK"))</f>
        <v/>
      </c>
      <c r="M121" s="37">
        <f>IF(OR($A121="",$J121=""),"",MAX(0,$J121-$L121))</f>
        <v/>
      </c>
      <c r="N121" s="21">
        <f>IF($A121="","",IF(OR($I121="",$J121="",$J121&lt;=0),"Revisar",IF($M121=0,"Quitada",IF($L121&gt;0,IF($I121&lt;Premissas!$B$2,"Parcial vencida",IF($I121=Premissas!$B$2,"Parcial — vence hoje","Parcial")),IF($I121&lt;Premissas!$B$2,"Vencida",IF($I121=Premissas!$B$2,"Vence hoje","Em aberto"))))))</f>
        <v/>
      </c>
      <c r="O121" s="22">
        <f>IF(OR($A121="",$I121="",$M121&lt;=0),"",MAX(0,Premissas!$B$2-$I121))</f>
        <v/>
      </c>
      <c r="P121" s="21">
        <f>IF($A121="","",IF(OR($I121="",$J121="",$J121&lt;=0),"Sem classificação",IF($M121&lt;=0,"Quitada",IF($I121&gt;=Premissas!$B$2,"A vencer",IF(Premissas!$B$2-$I121&lt;=Premissas!$B$4,"1 a "&amp;Premissas!$B$4&amp;" dias",IF(Premissas!$B$2-$I121&lt;=Premissas!$B$5,(Premissas!$B$4+1)&amp;" a "&amp;Premissas!$B$5&amp;" dias",IF(Premissas!$B$2-$I121&lt;=Premissas!$B$6,(Premissas!$B$5+1)&amp;" a "&amp;Premissas!$B$6&amp;" dias","Acima de "&amp;Premissas!$B$6&amp;" dias")))))))</f>
        <v/>
      </c>
      <c r="Q121" s="21">
        <f>IF($A121="","",IF(COUNTIF($A$5:$A$124,$A121)&gt;1,"ID duplicado",IF(OR($B121="",$C121="",$D121="",$E121="",$F121="",$G121="",$H121="",$I121="",$J121="",$J121&lt;=0,$F121&lt;1,$G121&lt;1,$F121&gt;$G121,$H121&gt;$I121),"Cadastro incompleto/inválido",IF($K121&gt;$J121,"Recebimento acima do valor",IF(ABS($K121-$L121)&gt;0.005,"Há recebimento com alerta","OK")))))</f>
        <v/>
      </c>
      <c r="R121" s="17" t="n"/>
    </row>
    <row r="122" ht="20" customHeight="1">
      <c r="A122" s="17" t="n"/>
      <c r="B122" s="17" t="n"/>
      <c r="C122" s="17" t="n"/>
      <c r="D122" s="17" t="n"/>
      <c r="E122" s="39" t="n"/>
      <c r="F122" s="19" t="n"/>
      <c r="G122" s="19" t="n"/>
      <c r="H122" s="39" t="n"/>
      <c r="I122" s="39" t="n"/>
      <c r="J122" s="40" t="n"/>
      <c r="K122" s="38">
        <f>IF($A122="","",SUMIF(Recebimentos!$B$5:$B$204,$A122,Recebimentos!$D$5:$D$204))</f>
        <v/>
      </c>
      <c r="L122" s="38">
        <f>IF($A122="","",SUMIFS(Recebimentos!$D$5:$D$204,Recebimentos!$B$5:$B$204,$A122,Recebimentos!$H$5:$H$204,"OK"))</f>
        <v/>
      </c>
      <c r="M122" s="38">
        <f>IF(OR($A122="",$J122=""),"",MAX(0,$J122-$L122))</f>
        <v/>
      </c>
      <c r="N122" s="23">
        <f>IF($A122="","",IF(OR($I122="",$J122="",$J122&lt;=0),"Revisar",IF($M122=0,"Quitada",IF($L122&gt;0,IF($I122&lt;Premissas!$B$2,"Parcial vencida",IF($I122=Premissas!$B$2,"Parcial — vence hoje","Parcial")),IF($I122&lt;Premissas!$B$2,"Vencida",IF($I122=Premissas!$B$2,"Vence hoje","Em aberto"))))))</f>
        <v/>
      </c>
      <c r="O122" s="24">
        <f>IF(OR($A122="",$I122="",$M122&lt;=0),"",MAX(0,Premissas!$B$2-$I122))</f>
        <v/>
      </c>
      <c r="P122" s="23">
        <f>IF($A122="","",IF(OR($I122="",$J122="",$J122&lt;=0),"Sem classificação",IF($M122&lt;=0,"Quitada",IF($I122&gt;=Premissas!$B$2,"A vencer",IF(Premissas!$B$2-$I122&lt;=Premissas!$B$4,"1 a "&amp;Premissas!$B$4&amp;" dias",IF(Premissas!$B$2-$I122&lt;=Premissas!$B$5,(Premissas!$B$4+1)&amp;" a "&amp;Premissas!$B$5&amp;" dias",IF(Premissas!$B$2-$I122&lt;=Premissas!$B$6,(Premissas!$B$5+1)&amp;" a "&amp;Premissas!$B$6&amp;" dias","Acima de "&amp;Premissas!$B$6&amp;" dias")))))))</f>
        <v/>
      </c>
      <c r="Q122" s="23">
        <f>IF($A122="","",IF(COUNTIF($A$5:$A$124,$A122)&gt;1,"ID duplicado",IF(OR($B122="",$C122="",$D122="",$E122="",$F122="",$G122="",$H122="",$I122="",$J122="",$J122&lt;=0,$F122&lt;1,$G122&lt;1,$F122&gt;$G122,$H122&gt;$I122),"Cadastro incompleto/inválido",IF($K122&gt;$J122,"Recebimento acima do valor",IF(ABS($K122-$L122)&gt;0.005,"Há recebimento com alerta","OK")))))</f>
        <v/>
      </c>
      <c r="R122" s="17" t="n"/>
    </row>
    <row r="123" ht="20" customHeight="1">
      <c r="A123" s="17" t="n"/>
      <c r="B123" s="17" t="n"/>
      <c r="C123" s="17" t="n"/>
      <c r="D123" s="17" t="n"/>
      <c r="E123" s="39" t="n"/>
      <c r="F123" s="19" t="n"/>
      <c r="G123" s="19" t="n"/>
      <c r="H123" s="39" t="n"/>
      <c r="I123" s="39" t="n"/>
      <c r="J123" s="40" t="n"/>
      <c r="K123" s="37">
        <f>IF($A123="","",SUMIF(Recebimentos!$B$5:$B$204,$A123,Recebimentos!$D$5:$D$204))</f>
        <v/>
      </c>
      <c r="L123" s="37">
        <f>IF($A123="","",SUMIFS(Recebimentos!$D$5:$D$204,Recebimentos!$B$5:$B$204,$A123,Recebimentos!$H$5:$H$204,"OK"))</f>
        <v/>
      </c>
      <c r="M123" s="37">
        <f>IF(OR($A123="",$J123=""),"",MAX(0,$J123-$L123))</f>
        <v/>
      </c>
      <c r="N123" s="21">
        <f>IF($A123="","",IF(OR($I123="",$J123="",$J123&lt;=0),"Revisar",IF($M123=0,"Quitada",IF($L123&gt;0,IF($I123&lt;Premissas!$B$2,"Parcial vencida",IF($I123=Premissas!$B$2,"Parcial — vence hoje","Parcial")),IF($I123&lt;Premissas!$B$2,"Vencida",IF($I123=Premissas!$B$2,"Vence hoje","Em aberto"))))))</f>
        <v/>
      </c>
      <c r="O123" s="22">
        <f>IF(OR($A123="",$I123="",$M123&lt;=0),"",MAX(0,Premissas!$B$2-$I123))</f>
        <v/>
      </c>
      <c r="P123" s="21">
        <f>IF($A123="","",IF(OR($I123="",$J123="",$J123&lt;=0),"Sem classificação",IF($M123&lt;=0,"Quitada",IF($I123&gt;=Premissas!$B$2,"A vencer",IF(Premissas!$B$2-$I123&lt;=Premissas!$B$4,"1 a "&amp;Premissas!$B$4&amp;" dias",IF(Premissas!$B$2-$I123&lt;=Premissas!$B$5,(Premissas!$B$4+1)&amp;" a "&amp;Premissas!$B$5&amp;" dias",IF(Premissas!$B$2-$I123&lt;=Premissas!$B$6,(Premissas!$B$5+1)&amp;" a "&amp;Premissas!$B$6&amp;" dias","Acima de "&amp;Premissas!$B$6&amp;" dias")))))))</f>
        <v/>
      </c>
      <c r="Q123" s="21">
        <f>IF($A123="","",IF(COUNTIF($A$5:$A$124,$A123)&gt;1,"ID duplicado",IF(OR($B123="",$C123="",$D123="",$E123="",$F123="",$G123="",$H123="",$I123="",$J123="",$J123&lt;=0,$F123&lt;1,$G123&lt;1,$F123&gt;$G123,$H123&gt;$I123),"Cadastro incompleto/inválido",IF($K123&gt;$J123,"Recebimento acima do valor",IF(ABS($K123-$L123)&gt;0.005,"Há recebimento com alerta","OK")))))</f>
        <v/>
      </c>
      <c r="R123" s="17" t="n"/>
    </row>
    <row r="124" ht="20" customHeight="1">
      <c r="A124" s="17" t="n"/>
      <c r="B124" s="17" t="n"/>
      <c r="C124" s="17" t="n"/>
      <c r="D124" s="17" t="n"/>
      <c r="E124" s="39" t="n"/>
      <c r="F124" s="19" t="n"/>
      <c r="G124" s="19" t="n"/>
      <c r="H124" s="39" t="n"/>
      <c r="I124" s="39" t="n"/>
      <c r="J124" s="40" t="n"/>
      <c r="K124" s="38">
        <f>IF($A124="","",SUMIF(Recebimentos!$B$5:$B$204,$A124,Recebimentos!$D$5:$D$204))</f>
        <v/>
      </c>
      <c r="L124" s="38">
        <f>IF($A124="","",SUMIFS(Recebimentos!$D$5:$D$204,Recebimentos!$B$5:$B$204,$A124,Recebimentos!$H$5:$H$204,"OK"))</f>
        <v/>
      </c>
      <c r="M124" s="38">
        <f>IF(OR($A124="",$J124=""),"",MAX(0,$J124-$L124))</f>
        <v/>
      </c>
      <c r="N124" s="23">
        <f>IF($A124="","",IF(OR($I124="",$J124="",$J124&lt;=0),"Revisar",IF($M124=0,"Quitada",IF($L124&gt;0,IF($I124&lt;Premissas!$B$2,"Parcial vencida",IF($I124=Premissas!$B$2,"Parcial — vence hoje","Parcial")),IF($I124&lt;Premissas!$B$2,"Vencida",IF($I124=Premissas!$B$2,"Vence hoje","Em aberto"))))))</f>
        <v/>
      </c>
      <c r="O124" s="24">
        <f>IF(OR($A124="",$I124="",$M124&lt;=0),"",MAX(0,Premissas!$B$2-$I124))</f>
        <v/>
      </c>
      <c r="P124" s="23">
        <f>IF($A124="","",IF(OR($I124="",$J124="",$J124&lt;=0),"Sem classificação",IF($M124&lt;=0,"Quitada",IF($I124&gt;=Premissas!$B$2,"A vencer",IF(Premissas!$B$2-$I124&lt;=Premissas!$B$4,"1 a "&amp;Premissas!$B$4&amp;" dias",IF(Premissas!$B$2-$I124&lt;=Premissas!$B$5,(Premissas!$B$4+1)&amp;" a "&amp;Premissas!$B$5&amp;" dias",IF(Premissas!$B$2-$I124&lt;=Premissas!$B$6,(Premissas!$B$5+1)&amp;" a "&amp;Premissas!$B$6&amp;" dias","Acima de "&amp;Premissas!$B$6&amp;" dias")))))))</f>
        <v/>
      </c>
      <c r="Q124" s="23">
        <f>IF($A124="","",IF(COUNTIF($A$5:$A$124,$A124)&gt;1,"ID duplicado",IF(OR($B124="",$C124="",$D124="",$E124="",$F124="",$G124="",$H124="",$I124="",$J124="",$J124&lt;=0,$F124&lt;1,$G124&lt;1,$F124&gt;$G124,$H124&gt;$I124),"Cadastro incompleto/inválido",IF($K124&gt;$J124,"Recebimento acima do valor",IF(ABS($K124-$L124)&gt;0.005,"Há recebimento com alerta","OK")))))</f>
        <v/>
      </c>
      <c r="R124" s="17" t="n"/>
    </row>
  </sheetData>
  <autoFilter ref="A4:R124"/>
  <mergeCells count="1">
    <mergeCell ref="A1:R1"/>
  </mergeCells>
  <conditionalFormatting sqref="A5:R124">
    <cfRule type="expression" priority="1" dxfId="0" stopIfTrue="1">
      <formula>AND($A5&lt;&gt;"",$Q5&lt;&gt;"OK")</formula>
    </cfRule>
    <cfRule type="expression" priority="2" dxfId="1" stopIfTrue="1">
      <formula>AND($A5&lt;&gt;"",$M5&gt;0,$I5&lt;Premissas!$B$2)</formula>
    </cfRule>
    <cfRule type="expression" priority="3" dxfId="2" stopIfTrue="1">
      <formula>AND($A5&lt;&gt;"",$M5&gt;0,$I5&gt;=Premissas!$B$2,$I5&lt;=Premissas!$B$2+Premissas!$B$4)</formula>
    </cfRule>
    <cfRule type="expression" priority="4" dxfId="3" stopIfTrue="1">
      <formula>AND($A5&lt;&gt;"",$N5="Quitada")</formula>
    </cfRule>
    <cfRule type="expression" priority="5" dxfId="4" stopIfTrue="0">
      <formula>AND($A5&lt;&gt;"",LEFT($N5,7)="Parcial")</formula>
    </cfRule>
  </conditionalFormatting>
  <dataValidations count="6">
    <dataValidation sqref="A5:A124" showDropDown="0" showInputMessage="1" showErrorMessage="1" allowBlank="0" errorTitle="ID da cobrança" error="O ID da cobrança deve ser exclusivo ou ficar vazio." promptTitle="ID da cobrança" prompt="Use uma identificação administrativa exclusiva." type="custom" errorStyle="stop">
      <formula1>OR(A5="",COUNTIF($A$5:$A$124,A5)=1)</formula1>
    </dataValidation>
    <dataValidation sqref="C5:C124" showDropDown="0" showInputMessage="1" showErrorMessage="1" allowBlank="0" errorTitle="Categoria" error="Selecione uma categoria disponível em Premissas." promptTitle="Categoria" prompt="Selecione uma cobrança não contributiva." type="list" errorStyle="stop">
      <formula1>INDIRECT("Premissas!$D$2:$D$7")</formula1>
    </dataValidation>
    <dataValidation sqref="E5:E124 H5:H124" showDropDown="0" showInputMessage="1" showErrorMessage="1" allowBlank="0" errorTitle="Data" error="Informe uma data entre 01/01/2020 e 31/12/2100." promptTitle="Data" type="date" errorStyle="stop" operator="between">
      <formula1>DATE(2020,1,1)</formula1>
      <formula2>DATE(2100,12,31)</formula2>
    </dataValidation>
    <dataValidation sqref="I5:I124" showDropDown="0" showInputMessage="1" showErrorMessage="1" allowBlank="0" errorTitle="Data de vencimento" error="O vencimento não pode ser anterior à emissão e deve ocorrer até 31/12/2100." promptTitle="Data de vencimento" type="custom" errorStyle="stop">
      <formula1>OR(I5="",AND(I5&gt;=H5,I5&lt;=DATE(2100,12,31)))</formula1>
    </dataValidation>
    <dataValidation sqref="F5:G124" showDropDown="0" showInputMessage="1" showErrorMessage="1" allowBlank="0" errorTitle="Parcelas" error="Informe um número inteiro entre 1 e 120." promptTitle="Parcelas" type="whole" errorStyle="stop" operator="between">
      <formula1>1</formula1>
      <formula2>120</formula2>
    </dataValidation>
    <dataValidation sqref="J5:J124" showDropDown="0" showInputMessage="1" showErrorMessage="1" allowBlank="0" errorTitle="Valor original" error="Informe um valor maior que zero e de até R$ 10.000.000,00." promptTitle="Valor original" type="custom" errorStyle="stop">
      <formula1>OR(J5="",AND(ISNUMBER(J5),J5&gt;0,J5&lt;=10000000))</formula1>
    </dataValidation>
  </dataValidations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19" customWidth="1" min="3" max="3"/>
    <col width="18" customWidth="1" min="4" max="4"/>
    <col width="22" customWidth="1" min="5" max="5"/>
    <col width="23" customWidth="1" min="6" max="6"/>
    <col width="34" customWidth="1" min="7" max="7"/>
    <col width="30" customWidth="1" min="8" max="8"/>
  </cols>
  <sheetData>
    <row r="1" ht="28" customHeight="1">
      <c r="A1" s="1" t="inlineStr">
        <is>
          <t>Recebimentos — registro administrativo</t>
        </is>
      </c>
      <c r="B1" s="32" t="n"/>
      <c r="C1" s="32" t="n"/>
      <c r="D1" s="32" t="n"/>
      <c r="E1" s="32" t="n"/>
      <c r="F1" s="32" t="n"/>
      <c r="G1" s="32" t="n"/>
      <c r="H1" s="33" t="n"/>
    </row>
    <row r="2">
      <c r="A2" s="16" t="inlineStr">
        <is>
          <t>Registre apenas recebimentos ocorridos; esta planilha não executa pagamentos.</t>
        </is>
      </c>
    </row>
    <row r="3"/>
    <row r="4" ht="34" customHeight="1">
      <c r="A4" s="11" t="inlineStr">
        <is>
          <t>ID do recebimento</t>
        </is>
      </c>
      <c r="B4" s="11" t="inlineStr">
        <is>
          <t>ID da cobrança</t>
        </is>
      </c>
      <c r="C4" s="11" t="inlineStr">
        <is>
          <t>Data do recebimento</t>
        </is>
      </c>
      <c r="D4" s="11" t="inlineStr">
        <is>
          <t>Valor recebido</t>
        </is>
      </c>
      <c r="E4" s="11" t="inlineStr">
        <is>
          <t>Meio de recebimento</t>
        </is>
      </c>
      <c r="F4" s="11" t="inlineStr">
        <is>
          <t>Referência interna</t>
        </is>
      </c>
      <c r="G4" s="11" t="inlineStr">
        <is>
          <t>Observações</t>
        </is>
      </c>
      <c r="H4" s="11" t="inlineStr">
        <is>
          <t>Checagem</t>
        </is>
      </c>
    </row>
    <row r="5" ht="20" customHeight="1">
      <c r="A5" s="17" t="inlineStr">
        <is>
          <t>RC-0001</t>
        </is>
      </c>
      <c r="B5" s="17" t="inlineStr">
        <is>
          <t>CB-0002</t>
        </is>
      </c>
      <c r="C5" s="39" t="n">
        <v>46273</v>
      </c>
      <c r="D5" s="40" t="n">
        <v>80</v>
      </c>
      <c r="E5" s="17" t="inlineStr">
        <is>
          <t>Pix</t>
        </is>
      </c>
      <c r="F5" s="17" t="inlineStr">
        <is>
          <t>REF-FICT-001</t>
        </is>
      </c>
      <c r="G5" s="17" t="n"/>
      <c r="H5" s="21">
        <f>IF($A5="","",IF(COUNTIF($A$5:$A$204,$A5)&gt;1,"ID duplicado",IF(OR($B5="",$C5="",$D5="",$E5="",$D5&lt;=0,$C5&gt;Premissas!$B$2),"Cadastro incompleto/inválido",IF(COUNTIF(Contas!$A$5:$A$124,$B5)=0,"Cobrança inexistente",IF($C5&lt;IFERROR(INDEX(Contas!$H$5:$H$124,MATCH($B5,Contas!$A$5:$A$124,0)),$C5),"Data anterior à emissão",IF(SUMIF($B$5:$B$204,$B5,$D$5:$D$204)&gt;IFERROR(INDEX(Contas!$J$5:$J$124,MATCH($B5,Contas!$A$5:$A$124,0)),0),"Total excede cobrança","OK"))))))</f>
        <v/>
      </c>
    </row>
    <row r="6" ht="20" customHeight="1">
      <c r="A6" s="17" t="inlineStr">
        <is>
          <t>RC-0002</t>
        </is>
      </c>
      <c r="B6" s="17" t="inlineStr">
        <is>
          <t>CB-0005</t>
        </is>
      </c>
      <c r="C6" s="39" t="n">
        <v>46266</v>
      </c>
      <c r="D6" s="40" t="n">
        <v>120</v>
      </c>
      <c r="E6" s="17" t="inlineStr">
        <is>
          <t>Dinheiro</t>
        </is>
      </c>
      <c r="F6" s="17" t="inlineStr">
        <is>
          <t>REF-FICT-002</t>
        </is>
      </c>
      <c r="G6" s="17" t="n"/>
      <c r="H6" s="23">
        <f>IF($A6="","",IF(COUNTIF($A$5:$A$204,$A6)&gt;1,"ID duplicado",IF(OR($B6="",$C6="",$D6="",$E6="",$D6&lt;=0,$C6&gt;Premissas!$B$2),"Cadastro incompleto/inválido",IF(COUNTIF(Contas!$A$5:$A$124,$B6)=0,"Cobrança inexistente",IF($C6&lt;IFERROR(INDEX(Contas!$H$5:$H$124,MATCH($B6,Contas!$A$5:$A$124,0)),$C6),"Data anterior à emissão",IF(SUMIF($B$5:$B$204,$B6,$D$5:$D$204)&gt;IFERROR(INDEX(Contas!$J$5:$J$124,MATCH($B6,Contas!$A$5:$A$124,0)),0),"Total excede cobrança","OK"))))))</f>
        <v/>
      </c>
    </row>
    <row r="7" ht="20" customHeight="1">
      <c r="A7" s="17" t="n"/>
      <c r="B7" s="17" t="n"/>
      <c r="C7" s="39" t="n"/>
      <c r="D7" s="40" t="n"/>
      <c r="E7" s="17" t="n"/>
      <c r="F7" s="17" t="n"/>
      <c r="G7" s="17" t="n"/>
      <c r="H7" s="21">
        <f>IF($A7="","",IF(COUNTIF($A$5:$A$204,$A7)&gt;1,"ID duplicado",IF(OR($B7="",$C7="",$D7="",$E7="",$D7&lt;=0,$C7&gt;Premissas!$B$2),"Cadastro incompleto/inválido",IF(COUNTIF(Contas!$A$5:$A$124,$B7)=0,"Cobrança inexistente",IF($C7&lt;IFERROR(INDEX(Contas!$H$5:$H$124,MATCH($B7,Contas!$A$5:$A$124,0)),$C7),"Data anterior à emissão",IF(SUMIF($B$5:$B$204,$B7,$D$5:$D$204)&gt;IFERROR(INDEX(Contas!$J$5:$J$124,MATCH($B7,Contas!$A$5:$A$124,0)),0),"Total excede cobrança","OK"))))))</f>
        <v/>
      </c>
    </row>
    <row r="8" ht="20" customHeight="1">
      <c r="A8" s="17" t="n"/>
      <c r="B8" s="17" t="n"/>
      <c r="C8" s="39" t="n"/>
      <c r="D8" s="40" t="n"/>
      <c r="E8" s="17" t="n"/>
      <c r="F8" s="17" t="n"/>
      <c r="G8" s="17" t="n"/>
      <c r="H8" s="23">
        <f>IF($A8="","",IF(COUNTIF($A$5:$A$204,$A8)&gt;1,"ID duplicado",IF(OR($B8="",$C8="",$D8="",$E8="",$D8&lt;=0,$C8&gt;Premissas!$B$2),"Cadastro incompleto/inválido",IF(COUNTIF(Contas!$A$5:$A$124,$B8)=0,"Cobrança inexistente",IF($C8&lt;IFERROR(INDEX(Contas!$H$5:$H$124,MATCH($B8,Contas!$A$5:$A$124,0)),$C8),"Data anterior à emissão",IF(SUMIF($B$5:$B$204,$B8,$D$5:$D$204)&gt;IFERROR(INDEX(Contas!$J$5:$J$124,MATCH($B8,Contas!$A$5:$A$124,0)),0),"Total excede cobrança","OK"))))))</f>
        <v/>
      </c>
    </row>
    <row r="9" ht="20" customHeight="1">
      <c r="A9" s="17" t="n"/>
      <c r="B9" s="17" t="n"/>
      <c r="C9" s="39" t="n"/>
      <c r="D9" s="40" t="n"/>
      <c r="E9" s="17" t="n"/>
      <c r="F9" s="17" t="n"/>
      <c r="G9" s="17" t="n"/>
      <c r="H9" s="21">
        <f>IF($A9="","",IF(COUNTIF($A$5:$A$204,$A9)&gt;1,"ID duplicado",IF(OR($B9="",$C9="",$D9="",$E9="",$D9&lt;=0,$C9&gt;Premissas!$B$2),"Cadastro incompleto/inválido",IF(COUNTIF(Contas!$A$5:$A$124,$B9)=0,"Cobrança inexistente",IF($C9&lt;IFERROR(INDEX(Contas!$H$5:$H$124,MATCH($B9,Contas!$A$5:$A$124,0)),$C9),"Data anterior à emissão",IF(SUMIF($B$5:$B$204,$B9,$D$5:$D$204)&gt;IFERROR(INDEX(Contas!$J$5:$J$124,MATCH($B9,Contas!$A$5:$A$124,0)),0),"Total excede cobrança","OK"))))))</f>
        <v/>
      </c>
    </row>
    <row r="10" ht="20" customHeight="1">
      <c r="A10" s="17" t="n"/>
      <c r="B10" s="17" t="n"/>
      <c r="C10" s="39" t="n"/>
      <c r="D10" s="40" t="n"/>
      <c r="E10" s="17" t="n"/>
      <c r="F10" s="17" t="n"/>
      <c r="G10" s="17" t="n"/>
      <c r="H10" s="23">
        <f>IF($A10="","",IF(COUNTIF($A$5:$A$204,$A10)&gt;1,"ID duplicado",IF(OR($B10="",$C10="",$D10="",$E10="",$D10&lt;=0,$C10&gt;Premissas!$B$2),"Cadastro incompleto/inválido",IF(COUNTIF(Contas!$A$5:$A$124,$B10)=0,"Cobrança inexistente",IF($C10&lt;IFERROR(INDEX(Contas!$H$5:$H$124,MATCH($B10,Contas!$A$5:$A$124,0)),$C10),"Data anterior à emissão",IF(SUMIF($B$5:$B$204,$B10,$D$5:$D$204)&gt;IFERROR(INDEX(Contas!$J$5:$J$124,MATCH($B10,Contas!$A$5:$A$124,0)),0),"Total excede cobrança","OK"))))))</f>
        <v/>
      </c>
    </row>
    <row r="11" ht="20" customHeight="1">
      <c r="A11" s="17" t="n"/>
      <c r="B11" s="17" t="n"/>
      <c r="C11" s="39" t="n"/>
      <c r="D11" s="40" t="n"/>
      <c r="E11" s="17" t="n"/>
      <c r="F11" s="17" t="n"/>
      <c r="G11" s="17" t="n"/>
      <c r="H11" s="21">
        <f>IF($A11="","",IF(COUNTIF($A$5:$A$204,$A11)&gt;1,"ID duplicado",IF(OR($B11="",$C11="",$D11="",$E11="",$D11&lt;=0,$C11&gt;Premissas!$B$2),"Cadastro incompleto/inválido",IF(COUNTIF(Contas!$A$5:$A$124,$B11)=0,"Cobrança inexistente",IF($C11&lt;IFERROR(INDEX(Contas!$H$5:$H$124,MATCH($B11,Contas!$A$5:$A$124,0)),$C11),"Data anterior à emissão",IF(SUMIF($B$5:$B$204,$B11,$D$5:$D$204)&gt;IFERROR(INDEX(Contas!$J$5:$J$124,MATCH($B11,Contas!$A$5:$A$124,0)),0),"Total excede cobrança","OK"))))))</f>
        <v/>
      </c>
    </row>
    <row r="12" ht="20" customHeight="1">
      <c r="A12" s="17" t="n"/>
      <c r="B12" s="17" t="n"/>
      <c r="C12" s="39" t="n"/>
      <c r="D12" s="40" t="n"/>
      <c r="E12" s="17" t="n"/>
      <c r="F12" s="17" t="n"/>
      <c r="G12" s="17" t="n"/>
      <c r="H12" s="23">
        <f>IF($A12="","",IF(COUNTIF($A$5:$A$204,$A12)&gt;1,"ID duplicado",IF(OR($B12="",$C12="",$D12="",$E12="",$D12&lt;=0,$C12&gt;Premissas!$B$2),"Cadastro incompleto/inválido",IF(COUNTIF(Contas!$A$5:$A$124,$B12)=0,"Cobrança inexistente",IF($C12&lt;IFERROR(INDEX(Contas!$H$5:$H$124,MATCH($B12,Contas!$A$5:$A$124,0)),$C12),"Data anterior à emissão",IF(SUMIF($B$5:$B$204,$B12,$D$5:$D$204)&gt;IFERROR(INDEX(Contas!$J$5:$J$124,MATCH($B12,Contas!$A$5:$A$124,0)),0),"Total excede cobrança","OK"))))))</f>
        <v/>
      </c>
    </row>
    <row r="13" ht="20" customHeight="1">
      <c r="A13" s="17" t="n"/>
      <c r="B13" s="17" t="n"/>
      <c r="C13" s="39" t="n"/>
      <c r="D13" s="40" t="n"/>
      <c r="E13" s="17" t="n"/>
      <c r="F13" s="17" t="n"/>
      <c r="G13" s="17" t="n"/>
      <c r="H13" s="21">
        <f>IF($A13="","",IF(COUNTIF($A$5:$A$204,$A13)&gt;1,"ID duplicado",IF(OR($B13="",$C13="",$D13="",$E13="",$D13&lt;=0,$C13&gt;Premissas!$B$2),"Cadastro incompleto/inválido",IF(COUNTIF(Contas!$A$5:$A$124,$B13)=0,"Cobrança inexistente",IF($C13&lt;IFERROR(INDEX(Contas!$H$5:$H$124,MATCH($B13,Contas!$A$5:$A$124,0)),$C13),"Data anterior à emissão",IF(SUMIF($B$5:$B$204,$B13,$D$5:$D$204)&gt;IFERROR(INDEX(Contas!$J$5:$J$124,MATCH($B13,Contas!$A$5:$A$124,0)),0),"Total excede cobrança","OK"))))))</f>
        <v/>
      </c>
    </row>
    <row r="14" ht="20" customHeight="1">
      <c r="A14" s="17" t="n"/>
      <c r="B14" s="17" t="n"/>
      <c r="C14" s="39" t="n"/>
      <c r="D14" s="40" t="n"/>
      <c r="E14" s="17" t="n"/>
      <c r="F14" s="17" t="n"/>
      <c r="G14" s="17" t="n"/>
      <c r="H14" s="23">
        <f>IF($A14="","",IF(COUNTIF($A$5:$A$204,$A14)&gt;1,"ID duplicado",IF(OR($B14="",$C14="",$D14="",$E14="",$D14&lt;=0,$C14&gt;Premissas!$B$2),"Cadastro incompleto/inválido",IF(COUNTIF(Contas!$A$5:$A$124,$B14)=0,"Cobrança inexistente",IF($C14&lt;IFERROR(INDEX(Contas!$H$5:$H$124,MATCH($B14,Contas!$A$5:$A$124,0)),$C14),"Data anterior à emissão",IF(SUMIF($B$5:$B$204,$B14,$D$5:$D$204)&gt;IFERROR(INDEX(Contas!$J$5:$J$124,MATCH($B14,Contas!$A$5:$A$124,0)),0),"Total excede cobrança","OK"))))))</f>
        <v/>
      </c>
    </row>
    <row r="15" ht="20" customHeight="1">
      <c r="A15" s="17" t="n"/>
      <c r="B15" s="17" t="n"/>
      <c r="C15" s="39" t="n"/>
      <c r="D15" s="40" t="n"/>
      <c r="E15" s="17" t="n"/>
      <c r="F15" s="17" t="n"/>
      <c r="G15" s="17" t="n"/>
      <c r="H15" s="21">
        <f>IF($A15="","",IF(COUNTIF($A$5:$A$204,$A15)&gt;1,"ID duplicado",IF(OR($B15="",$C15="",$D15="",$E15="",$D15&lt;=0,$C15&gt;Premissas!$B$2),"Cadastro incompleto/inválido",IF(COUNTIF(Contas!$A$5:$A$124,$B15)=0,"Cobrança inexistente",IF($C15&lt;IFERROR(INDEX(Contas!$H$5:$H$124,MATCH($B15,Contas!$A$5:$A$124,0)),$C15),"Data anterior à emissão",IF(SUMIF($B$5:$B$204,$B15,$D$5:$D$204)&gt;IFERROR(INDEX(Contas!$J$5:$J$124,MATCH($B15,Contas!$A$5:$A$124,0)),0),"Total excede cobrança","OK"))))))</f>
        <v/>
      </c>
    </row>
    <row r="16" ht="20" customHeight="1">
      <c r="A16" s="17" t="n"/>
      <c r="B16" s="17" t="n"/>
      <c r="C16" s="39" t="n"/>
      <c r="D16" s="40" t="n"/>
      <c r="E16" s="17" t="n"/>
      <c r="F16" s="17" t="n"/>
      <c r="G16" s="17" t="n"/>
      <c r="H16" s="23">
        <f>IF($A16="","",IF(COUNTIF($A$5:$A$204,$A16)&gt;1,"ID duplicado",IF(OR($B16="",$C16="",$D16="",$E16="",$D16&lt;=0,$C16&gt;Premissas!$B$2),"Cadastro incompleto/inválido",IF(COUNTIF(Contas!$A$5:$A$124,$B16)=0,"Cobrança inexistente",IF($C16&lt;IFERROR(INDEX(Contas!$H$5:$H$124,MATCH($B16,Contas!$A$5:$A$124,0)),$C16),"Data anterior à emissão",IF(SUMIF($B$5:$B$204,$B16,$D$5:$D$204)&gt;IFERROR(INDEX(Contas!$J$5:$J$124,MATCH($B16,Contas!$A$5:$A$124,0)),0),"Total excede cobrança","OK"))))))</f>
        <v/>
      </c>
    </row>
    <row r="17" ht="20" customHeight="1">
      <c r="A17" s="17" t="n"/>
      <c r="B17" s="17" t="n"/>
      <c r="C17" s="39" t="n"/>
      <c r="D17" s="40" t="n"/>
      <c r="E17" s="17" t="n"/>
      <c r="F17" s="17" t="n"/>
      <c r="G17" s="17" t="n"/>
      <c r="H17" s="21">
        <f>IF($A17="","",IF(COUNTIF($A$5:$A$204,$A17)&gt;1,"ID duplicado",IF(OR($B17="",$C17="",$D17="",$E17="",$D17&lt;=0,$C17&gt;Premissas!$B$2),"Cadastro incompleto/inválido",IF(COUNTIF(Contas!$A$5:$A$124,$B17)=0,"Cobrança inexistente",IF($C17&lt;IFERROR(INDEX(Contas!$H$5:$H$124,MATCH($B17,Contas!$A$5:$A$124,0)),$C17),"Data anterior à emissão",IF(SUMIF($B$5:$B$204,$B17,$D$5:$D$204)&gt;IFERROR(INDEX(Contas!$J$5:$J$124,MATCH($B17,Contas!$A$5:$A$124,0)),0),"Total excede cobrança","OK"))))))</f>
        <v/>
      </c>
    </row>
    <row r="18" ht="20" customHeight="1">
      <c r="A18" s="17" t="n"/>
      <c r="B18" s="17" t="n"/>
      <c r="C18" s="39" t="n"/>
      <c r="D18" s="40" t="n"/>
      <c r="E18" s="17" t="n"/>
      <c r="F18" s="17" t="n"/>
      <c r="G18" s="17" t="n"/>
      <c r="H18" s="23">
        <f>IF($A18="","",IF(COUNTIF($A$5:$A$204,$A18)&gt;1,"ID duplicado",IF(OR($B18="",$C18="",$D18="",$E18="",$D18&lt;=0,$C18&gt;Premissas!$B$2),"Cadastro incompleto/inválido",IF(COUNTIF(Contas!$A$5:$A$124,$B18)=0,"Cobrança inexistente",IF($C18&lt;IFERROR(INDEX(Contas!$H$5:$H$124,MATCH($B18,Contas!$A$5:$A$124,0)),$C18),"Data anterior à emissão",IF(SUMIF($B$5:$B$204,$B18,$D$5:$D$204)&gt;IFERROR(INDEX(Contas!$J$5:$J$124,MATCH($B18,Contas!$A$5:$A$124,0)),0),"Total excede cobrança","OK"))))))</f>
        <v/>
      </c>
    </row>
    <row r="19" ht="20" customHeight="1">
      <c r="A19" s="17" t="n"/>
      <c r="B19" s="17" t="n"/>
      <c r="C19" s="39" t="n"/>
      <c r="D19" s="40" t="n"/>
      <c r="E19" s="17" t="n"/>
      <c r="F19" s="17" t="n"/>
      <c r="G19" s="17" t="n"/>
      <c r="H19" s="21">
        <f>IF($A19="","",IF(COUNTIF($A$5:$A$204,$A19)&gt;1,"ID duplicado",IF(OR($B19="",$C19="",$D19="",$E19="",$D19&lt;=0,$C19&gt;Premissas!$B$2),"Cadastro incompleto/inválido",IF(COUNTIF(Contas!$A$5:$A$124,$B19)=0,"Cobrança inexistente",IF($C19&lt;IFERROR(INDEX(Contas!$H$5:$H$124,MATCH($B19,Contas!$A$5:$A$124,0)),$C19),"Data anterior à emissão",IF(SUMIF($B$5:$B$204,$B19,$D$5:$D$204)&gt;IFERROR(INDEX(Contas!$J$5:$J$124,MATCH($B19,Contas!$A$5:$A$124,0)),0),"Total excede cobrança","OK"))))))</f>
        <v/>
      </c>
    </row>
    <row r="20" ht="20" customHeight="1">
      <c r="A20" s="17" t="n"/>
      <c r="B20" s="17" t="n"/>
      <c r="C20" s="39" t="n"/>
      <c r="D20" s="40" t="n"/>
      <c r="E20" s="17" t="n"/>
      <c r="F20" s="17" t="n"/>
      <c r="G20" s="17" t="n"/>
      <c r="H20" s="23">
        <f>IF($A20="","",IF(COUNTIF($A$5:$A$204,$A20)&gt;1,"ID duplicado",IF(OR($B20="",$C20="",$D20="",$E20="",$D20&lt;=0,$C20&gt;Premissas!$B$2),"Cadastro incompleto/inválido",IF(COUNTIF(Contas!$A$5:$A$124,$B20)=0,"Cobrança inexistente",IF($C20&lt;IFERROR(INDEX(Contas!$H$5:$H$124,MATCH($B20,Contas!$A$5:$A$124,0)),$C20),"Data anterior à emissão",IF(SUMIF($B$5:$B$204,$B20,$D$5:$D$204)&gt;IFERROR(INDEX(Contas!$J$5:$J$124,MATCH($B20,Contas!$A$5:$A$124,0)),0),"Total excede cobrança","OK"))))))</f>
        <v/>
      </c>
    </row>
    <row r="21" ht="20" customHeight="1">
      <c r="A21" s="17" t="n"/>
      <c r="B21" s="17" t="n"/>
      <c r="C21" s="39" t="n"/>
      <c r="D21" s="40" t="n"/>
      <c r="E21" s="17" t="n"/>
      <c r="F21" s="17" t="n"/>
      <c r="G21" s="17" t="n"/>
      <c r="H21" s="21">
        <f>IF($A21="","",IF(COUNTIF($A$5:$A$204,$A21)&gt;1,"ID duplicado",IF(OR($B21="",$C21="",$D21="",$E21="",$D21&lt;=0,$C21&gt;Premissas!$B$2),"Cadastro incompleto/inválido",IF(COUNTIF(Contas!$A$5:$A$124,$B21)=0,"Cobrança inexistente",IF($C21&lt;IFERROR(INDEX(Contas!$H$5:$H$124,MATCH($B21,Contas!$A$5:$A$124,0)),$C21),"Data anterior à emissão",IF(SUMIF($B$5:$B$204,$B21,$D$5:$D$204)&gt;IFERROR(INDEX(Contas!$J$5:$J$124,MATCH($B21,Contas!$A$5:$A$124,0)),0),"Total excede cobrança","OK"))))))</f>
        <v/>
      </c>
    </row>
    <row r="22" ht="20" customHeight="1">
      <c r="A22" s="17" t="n"/>
      <c r="B22" s="17" t="n"/>
      <c r="C22" s="39" t="n"/>
      <c r="D22" s="40" t="n"/>
      <c r="E22" s="17" t="n"/>
      <c r="F22" s="17" t="n"/>
      <c r="G22" s="17" t="n"/>
      <c r="H22" s="23">
        <f>IF($A22="","",IF(COUNTIF($A$5:$A$204,$A22)&gt;1,"ID duplicado",IF(OR($B22="",$C22="",$D22="",$E22="",$D22&lt;=0,$C22&gt;Premissas!$B$2),"Cadastro incompleto/inválido",IF(COUNTIF(Contas!$A$5:$A$124,$B22)=0,"Cobrança inexistente",IF($C22&lt;IFERROR(INDEX(Contas!$H$5:$H$124,MATCH($B22,Contas!$A$5:$A$124,0)),$C22),"Data anterior à emissão",IF(SUMIF($B$5:$B$204,$B22,$D$5:$D$204)&gt;IFERROR(INDEX(Contas!$J$5:$J$124,MATCH($B22,Contas!$A$5:$A$124,0)),0),"Total excede cobrança","OK"))))))</f>
        <v/>
      </c>
    </row>
    <row r="23" ht="20" customHeight="1">
      <c r="A23" s="17" t="n"/>
      <c r="B23" s="17" t="n"/>
      <c r="C23" s="39" t="n"/>
      <c r="D23" s="40" t="n"/>
      <c r="E23" s="17" t="n"/>
      <c r="F23" s="17" t="n"/>
      <c r="G23" s="17" t="n"/>
      <c r="H23" s="21">
        <f>IF($A23="","",IF(COUNTIF($A$5:$A$204,$A23)&gt;1,"ID duplicado",IF(OR($B23="",$C23="",$D23="",$E23="",$D23&lt;=0,$C23&gt;Premissas!$B$2),"Cadastro incompleto/inválido",IF(COUNTIF(Contas!$A$5:$A$124,$B23)=0,"Cobrança inexistente",IF($C23&lt;IFERROR(INDEX(Contas!$H$5:$H$124,MATCH($B23,Contas!$A$5:$A$124,0)),$C23),"Data anterior à emissão",IF(SUMIF($B$5:$B$204,$B23,$D$5:$D$204)&gt;IFERROR(INDEX(Contas!$J$5:$J$124,MATCH($B23,Contas!$A$5:$A$124,0)),0),"Total excede cobrança","OK"))))))</f>
        <v/>
      </c>
    </row>
    <row r="24" ht="20" customHeight="1">
      <c r="A24" s="17" t="n"/>
      <c r="B24" s="17" t="n"/>
      <c r="C24" s="39" t="n"/>
      <c r="D24" s="40" t="n"/>
      <c r="E24" s="17" t="n"/>
      <c r="F24" s="17" t="n"/>
      <c r="G24" s="17" t="n"/>
      <c r="H24" s="23">
        <f>IF($A24="","",IF(COUNTIF($A$5:$A$204,$A24)&gt;1,"ID duplicado",IF(OR($B24="",$C24="",$D24="",$E24="",$D24&lt;=0,$C24&gt;Premissas!$B$2),"Cadastro incompleto/inválido",IF(COUNTIF(Contas!$A$5:$A$124,$B24)=0,"Cobrança inexistente",IF($C24&lt;IFERROR(INDEX(Contas!$H$5:$H$124,MATCH($B24,Contas!$A$5:$A$124,0)),$C24),"Data anterior à emissão",IF(SUMIF($B$5:$B$204,$B24,$D$5:$D$204)&gt;IFERROR(INDEX(Contas!$J$5:$J$124,MATCH($B24,Contas!$A$5:$A$124,0)),0),"Total excede cobrança","OK"))))))</f>
        <v/>
      </c>
    </row>
    <row r="25" ht="20" customHeight="1">
      <c r="A25" s="17" t="n"/>
      <c r="B25" s="17" t="n"/>
      <c r="C25" s="39" t="n"/>
      <c r="D25" s="40" t="n"/>
      <c r="E25" s="17" t="n"/>
      <c r="F25" s="17" t="n"/>
      <c r="G25" s="17" t="n"/>
      <c r="H25" s="21">
        <f>IF($A25="","",IF(COUNTIF($A$5:$A$204,$A25)&gt;1,"ID duplicado",IF(OR($B25="",$C25="",$D25="",$E25="",$D25&lt;=0,$C25&gt;Premissas!$B$2),"Cadastro incompleto/inválido",IF(COUNTIF(Contas!$A$5:$A$124,$B25)=0,"Cobrança inexistente",IF($C25&lt;IFERROR(INDEX(Contas!$H$5:$H$124,MATCH($B25,Contas!$A$5:$A$124,0)),$C25),"Data anterior à emissão",IF(SUMIF($B$5:$B$204,$B25,$D$5:$D$204)&gt;IFERROR(INDEX(Contas!$J$5:$J$124,MATCH($B25,Contas!$A$5:$A$124,0)),0),"Total excede cobrança","OK"))))))</f>
        <v/>
      </c>
    </row>
    <row r="26" ht="20" customHeight="1">
      <c r="A26" s="17" t="n"/>
      <c r="B26" s="17" t="n"/>
      <c r="C26" s="39" t="n"/>
      <c r="D26" s="40" t="n"/>
      <c r="E26" s="17" t="n"/>
      <c r="F26" s="17" t="n"/>
      <c r="G26" s="17" t="n"/>
      <c r="H26" s="23">
        <f>IF($A26="","",IF(COUNTIF($A$5:$A$204,$A26)&gt;1,"ID duplicado",IF(OR($B26="",$C26="",$D26="",$E26="",$D26&lt;=0,$C26&gt;Premissas!$B$2),"Cadastro incompleto/inválido",IF(COUNTIF(Contas!$A$5:$A$124,$B26)=0,"Cobrança inexistente",IF($C26&lt;IFERROR(INDEX(Contas!$H$5:$H$124,MATCH($B26,Contas!$A$5:$A$124,0)),$C26),"Data anterior à emissão",IF(SUMIF($B$5:$B$204,$B26,$D$5:$D$204)&gt;IFERROR(INDEX(Contas!$J$5:$J$124,MATCH($B26,Contas!$A$5:$A$124,0)),0),"Total excede cobrança","OK"))))))</f>
        <v/>
      </c>
    </row>
    <row r="27" ht="20" customHeight="1">
      <c r="A27" s="17" t="n"/>
      <c r="B27" s="17" t="n"/>
      <c r="C27" s="39" t="n"/>
      <c r="D27" s="40" t="n"/>
      <c r="E27" s="17" t="n"/>
      <c r="F27" s="17" t="n"/>
      <c r="G27" s="17" t="n"/>
      <c r="H27" s="21">
        <f>IF($A27="","",IF(COUNTIF($A$5:$A$204,$A27)&gt;1,"ID duplicado",IF(OR($B27="",$C27="",$D27="",$E27="",$D27&lt;=0,$C27&gt;Premissas!$B$2),"Cadastro incompleto/inválido",IF(COUNTIF(Contas!$A$5:$A$124,$B27)=0,"Cobrança inexistente",IF($C27&lt;IFERROR(INDEX(Contas!$H$5:$H$124,MATCH($B27,Contas!$A$5:$A$124,0)),$C27),"Data anterior à emissão",IF(SUMIF($B$5:$B$204,$B27,$D$5:$D$204)&gt;IFERROR(INDEX(Contas!$J$5:$J$124,MATCH($B27,Contas!$A$5:$A$124,0)),0),"Total excede cobrança","OK"))))))</f>
        <v/>
      </c>
    </row>
    <row r="28" ht="20" customHeight="1">
      <c r="A28" s="17" t="n"/>
      <c r="B28" s="17" t="n"/>
      <c r="C28" s="39" t="n"/>
      <c r="D28" s="40" t="n"/>
      <c r="E28" s="17" t="n"/>
      <c r="F28" s="17" t="n"/>
      <c r="G28" s="17" t="n"/>
      <c r="H28" s="23">
        <f>IF($A28="","",IF(COUNTIF($A$5:$A$204,$A28)&gt;1,"ID duplicado",IF(OR($B28="",$C28="",$D28="",$E28="",$D28&lt;=0,$C28&gt;Premissas!$B$2),"Cadastro incompleto/inválido",IF(COUNTIF(Contas!$A$5:$A$124,$B28)=0,"Cobrança inexistente",IF($C28&lt;IFERROR(INDEX(Contas!$H$5:$H$124,MATCH($B28,Contas!$A$5:$A$124,0)),$C28),"Data anterior à emissão",IF(SUMIF($B$5:$B$204,$B28,$D$5:$D$204)&gt;IFERROR(INDEX(Contas!$J$5:$J$124,MATCH($B28,Contas!$A$5:$A$124,0)),0),"Total excede cobrança","OK"))))))</f>
        <v/>
      </c>
    </row>
    <row r="29" ht="20" customHeight="1">
      <c r="A29" s="17" t="n"/>
      <c r="B29" s="17" t="n"/>
      <c r="C29" s="39" t="n"/>
      <c r="D29" s="40" t="n"/>
      <c r="E29" s="17" t="n"/>
      <c r="F29" s="17" t="n"/>
      <c r="G29" s="17" t="n"/>
      <c r="H29" s="21">
        <f>IF($A29="","",IF(COUNTIF($A$5:$A$204,$A29)&gt;1,"ID duplicado",IF(OR($B29="",$C29="",$D29="",$E29="",$D29&lt;=0,$C29&gt;Premissas!$B$2),"Cadastro incompleto/inválido",IF(COUNTIF(Contas!$A$5:$A$124,$B29)=0,"Cobrança inexistente",IF($C29&lt;IFERROR(INDEX(Contas!$H$5:$H$124,MATCH($B29,Contas!$A$5:$A$124,0)),$C29),"Data anterior à emissão",IF(SUMIF($B$5:$B$204,$B29,$D$5:$D$204)&gt;IFERROR(INDEX(Contas!$J$5:$J$124,MATCH($B29,Contas!$A$5:$A$124,0)),0),"Total excede cobrança","OK"))))))</f>
        <v/>
      </c>
    </row>
    <row r="30" ht="20" customHeight="1">
      <c r="A30" s="17" t="n"/>
      <c r="B30" s="17" t="n"/>
      <c r="C30" s="39" t="n"/>
      <c r="D30" s="40" t="n"/>
      <c r="E30" s="17" t="n"/>
      <c r="F30" s="17" t="n"/>
      <c r="G30" s="17" t="n"/>
      <c r="H30" s="23">
        <f>IF($A30="","",IF(COUNTIF($A$5:$A$204,$A30)&gt;1,"ID duplicado",IF(OR($B30="",$C30="",$D30="",$E30="",$D30&lt;=0,$C30&gt;Premissas!$B$2),"Cadastro incompleto/inválido",IF(COUNTIF(Contas!$A$5:$A$124,$B30)=0,"Cobrança inexistente",IF($C30&lt;IFERROR(INDEX(Contas!$H$5:$H$124,MATCH($B30,Contas!$A$5:$A$124,0)),$C30),"Data anterior à emissão",IF(SUMIF($B$5:$B$204,$B30,$D$5:$D$204)&gt;IFERROR(INDEX(Contas!$J$5:$J$124,MATCH($B30,Contas!$A$5:$A$124,0)),0),"Total excede cobrança","OK"))))))</f>
        <v/>
      </c>
    </row>
    <row r="31" ht="20" customHeight="1">
      <c r="A31" s="17" t="n"/>
      <c r="B31" s="17" t="n"/>
      <c r="C31" s="39" t="n"/>
      <c r="D31" s="40" t="n"/>
      <c r="E31" s="17" t="n"/>
      <c r="F31" s="17" t="n"/>
      <c r="G31" s="17" t="n"/>
      <c r="H31" s="21">
        <f>IF($A31="","",IF(COUNTIF($A$5:$A$204,$A31)&gt;1,"ID duplicado",IF(OR($B31="",$C31="",$D31="",$E31="",$D31&lt;=0,$C31&gt;Premissas!$B$2),"Cadastro incompleto/inválido",IF(COUNTIF(Contas!$A$5:$A$124,$B31)=0,"Cobrança inexistente",IF($C31&lt;IFERROR(INDEX(Contas!$H$5:$H$124,MATCH($B31,Contas!$A$5:$A$124,0)),$C31),"Data anterior à emissão",IF(SUMIF($B$5:$B$204,$B31,$D$5:$D$204)&gt;IFERROR(INDEX(Contas!$J$5:$J$124,MATCH($B31,Contas!$A$5:$A$124,0)),0),"Total excede cobrança","OK"))))))</f>
        <v/>
      </c>
    </row>
    <row r="32" ht="20" customHeight="1">
      <c r="A32" s="17" t="n"/>
      <c r="B32" s="17" t="n"/>
      <c r="C32" s="39" t="n"/>
      <c r="D32" s="40" t="n"/>
      <c r="E32" s="17" t="n"/>
      <c r="F32" s="17" t="n"/>
      <c r="G32" s="17" t="n"/>
      <c r="H32" s="23">
        <f>IF($A32="","",IF(COUNTIF($A$5:$A$204,$A32)&gt;1,"ID duplicado",IF(OR($B32="",$C32="",$D32="",$E32="",$D32&lt;=0,$C32&gt;Premissas!$B$2),"Cadastro incompleto/inválido",IF(COUNTIF(Contas!$A$5:$A$124,$B32)=0,"Cobrança inexistente",IF($C32&lt;IFERROR(INDEX(Contas!$H$5:$H$124,MATCH($B32,Contas!$A$5:$A$124,0)),$C32),"Data anterior à emissão",IF(SUMIF($B$5:$B$204,$B32,$D$5:$D$204)&gt;IFERROR(INDEX(Contas!$J$5:$J$124,MATCH($B32,Contas!$A$5:$A$124,0)),0),"Total excede cobrança","OK"))))))</f>
        <v/>
      </c>
    </row>
    <row r="33" ht="20" customHeight="1">
      <c r="A33" s="17" t="n"/>
      <c r="B33" s="17" t="n"/>
      <c r="C33" s="39" t="n"/>
      <c r="D33" s="40" t="n"/>
      <c r="E33" s="17" t="n"/>
      <c r="F33" s="17" t="n"/>
      <c r="G33" s="17" t="n"/>
      <c r="H33" s="21">
        <f>IF($A33="","",IF(COUNTIF($A$5:$A$204,$A33)&gt;1,"ID duplicado",IF(OR($B33="",$C33="",$D33="",$E33="",$D33&lt;=0,$C33&gt;Premissas!$B$2),"Cadastro incompleto/inválido",IF(COUNTIF(Contas!$A$5:$A$124,$B33)=0,"Cobrança inexistente",IF($C33&lt;IFERROR(INDEX(Contas!$H$5:$H$124,MATCH($B33,Contas!$A$5:$A$124,0)),$C33),"Data anterior à emissão",IF(SUMIF($B$5:$B$204,$B33,$D$5:$D$204)&gt;IFERROR(INDEX(Contas!$J$5:$J$124,MATCH($B33,Contas!$A$5:$A$124,0)),0),"Total excede cobrança","OK"))))))</f>
        <v/>
      </c>
    </row>
    <row r="34" ht="20" customHeight="1">
      <c r="A34" s="17" t="n"/>
      <c r="B34" s="17" t="n"/>
      <c r="C34" s="39" t="n"/>
      <c r="D34" s="40" t="n"/>
      <c r="E34" s="17" t="n"/>
      <c r="F34" s="17" t="n"/>
      <c r="G34" s="17" t="n"/>
      <c r="H34" s="23">
        <f>IF($A34="","",IF(COUNTIF($A$5:$A$204,$A34)&gt;1,"ID duplicado",IF(OR($B34="",$C34="",$D34="",$E34="",$D34&lt;=0,$C34&gt;Premissas!$B$2),"Cadastro incompleto/inválido",IF(COUNTIF(Contas!$A$5:$A$124,$B34)=0,"Cobrança inexistente",IF($C34&lt;IFERROR(INDEX(Contas!$H$5:$H$124,MATCH($B34,Contas!$A$5:$A$124,0)),$C34),"Data anterior à emissão",IF(SUMIF($B$5:$B$204,$B34,$D$5:$D$204)&gt;IFERROR(INDEX(Contas!$J$5:$J$124,MATCH($B34,Contas!$A$5:$A$124,0)),0),"Total excede cobrança","OK"))))))</f>
        <v/>
      </c>
    </row>
    <row r="35" ht="20" customHeight="1">
      <c r="A35" s="17" t="n"/>
      <c r="B35" s="17" t="n"/>
      <c r="C35" s="39" t="n"/>
      <c r="D35" s="40" t="n"/>
      <c r="E35" s="17" t="n"/>
      <c r="F35" s="17" t="n"/>
      <c r="G35" s="17" t="n"/>
      <c r="H35" s="21">
        <f>IF($A35="","",IF(COUNTIF($A$5:$A$204,$A35)&gt;1,"ID duplicado",IF(OR($B35="",$C35="",$D35="",$E35="",$D35&lt;=0,$C35&gt;Premissas!$B$2),"Cadastro incompleto/inválido",IF(COUNTIF(Contas!$A$5:$A$124,$B35)=0,"Cobrança inexistente",IF($C35&lt;IFERROR(INDEX(Contas!$H$5:$H$124,MATCH($B35,Contas!$A$5:$A$124,0)),$C35),"Data anterior à emissão",IF(SUMIF($B$5:$B$204,$B35,$D$5:$D$204)&gt;IFERROR(INDEX(Contas!$J$5:$J$124,MATCH($B35,Contas!$A$5:$A$124,0)),0),"Total excede cobrança","OK"))))))</f>
        <v/>
      </c>
    </row>
    <row r="36" ht="20" customHeight="1">
      <c r="A36" s="17" t="n"/>
      <c r="B36" s="17" t="n"/>
      <c r="C36" s="39" t="n"/>
      <c r="D36" s="40" t="n"/>
      <c r="E36" s="17" t="n"/>
      <c r="F36" s="17" t="n"/>
      <c r="G36" s="17" t="n"/>
      <c r="H36" s="23">
        <f>IF($A36="","",IF(COUNTIF($A$5:$A$204,$A36)&gt;1,"ID duplicado",IF(OR($B36="",$C36="",$D36="",$E36="",$D36&lt;=0,$C36&gt;Premissas!$B$2),"Cadastro incompleto/inválido",IF(COUNTIF(Contas!$A$5:$A$124,$B36)=0,"Cobrança inexistente",IF($C36&lt;IFERROR(INDEX(Contas!$H$5:$H$124,MATCH($B36,Contas!$A$5:$A$124,0)),$C36),"Data anterior à emissão",IF(SUMIF($B$5:$B$204,$B36,$D$5:$D$204)&gt;IFERROR(INDEX(Contas!$J$5:$J$124,MATCH($B36,Contas!$A$5:$A$124,0)),0),"Total excede cobrança","OK"))))))</f>
        <v/>
      </c>
    </row>
    <row r="37" ht="20" customHeight="1">
      <c r="A37" s="17" t="n"/>
      <c r="B37" s="17" t="n"/>
      <c r="C37" s="39" t="n"/>
      <c r="D37" s="40" t="n"/>
      <c r="E37" s="17" t="n"/>
      <c r="F37" s="17" t="n"/>
      <c r="G37" s="17" t="n"/>
      <c r="H37" s="21">
        <f>IF($A37="","",IF(COUNTIF($A$5:$A$204,$A37)&gt;1,"ID duplicado",IF(OR($B37="",$C37="",$D37="",$E37="",$D37&lt;=0,$C37&gt;Premissas!$B$2),"Cadastro incompleto/inválido",IF(COUNTIF(Contas!$A$5:$A$124,$B37)=0,"Cobrança inexistente",IF($C37&lt;IFERROR(INDEX(Contas!$H$5:$H$124,MATCH($B37,Contas!$A$5:$A$124,0)),$C37),"Data anterior à emissão",IF(SUMIF($B$5:$B$204,$B37,$D$5:$D$204)&gt;IFERROR(INDEX(Contas!$J$5:$J$124,MATCH($B37,Contas!$A$5:$A$124,0)),0),"Total excede cobrança","OK"))))))</f>
        <v/>
      </c>
    </row>
    <row r="38" ht="20" customHeight="1">
      <c r="A38" s="17" t="n"/>
      <c r="B38" s="17" t="n"/>
      <c r="C38" s="39" t="n"/>
      <c r="D38" s="40" t="n"/>
      <c r="E38" s="17" t="n"/>
      <c r="F38" s="17" t="n"/>
      <c r="G38" s="17" t="n"/>
      <c r="H38" s="23">
        <f>IF($A38="","",IF(COUNTIF($A$5:$A$204,$A38)&gt;1,"ID duplicado",IF(OR($B38="",$C38="",$D38="",$E38="",$D38&lt;=0,$C38&gt;Premissas!$B$2),"Cadastro incompleto/inválido",IF(COUNTIF(Contas!$A$5:$A$124,$B38)=0,"Cobrança inexistente",IF($C38&lt;IFERROR(INDEX(Contas!$H$5:$H$124,MATCH($B38,Contas!$A$5:$A$124,0)),$C38),"Data anterior à emissão",IF(SUMIF($B$5:$B$204,$B38,$D$5:$D$204)&gt;IFERROR(INDEX(Contas!$J$5:$J$124,MATCH($B38,Contas!$A$5:$A$124,0)),0),"Total excede cobrança","OK"))))))</f>
        <v/>
      </c>
    </row>
    <row r="39" ht="20" customHeight="1">
      <c r="A39" s="17" t="n"/>
      <c r="B39" s="17" t="n"/>
      <c r="C39" s="39" t="n"/>
      <c r="D39" s="40" t="n"/>
      <c r="E39" s="17" t="n"/>
      <c r="F39" s="17" t="n"/>
      <c r="G39" s="17" t="n"/>
      <c r="H39" s="21">
        <f>IF($A39="","",IF(COUNTIF($A$5:$A$204,$A39)&gt;1,"ID duplicado",IF(OR($B39="",$C39="",$D39="",$E39="",$D39&lt;=0,$C39&gt;Premissas!$B$2),"Cadastro incompleto/inválido",IF(COUNTIF(Contas!$A$5:$A$124,$B39)=0,"Cobrança inexistente",IF($C39&lt;IFERROR(INDEX(Contas!$H$5:$H$124,MATCH($B39,Contas!$A$5:$A$124,0)),$C39),"Data anterior à emissão",IF(SUMIF($B$5:$B$204,$B39,$D$5:$D$204)&gt;IFERROR(INDEX(Contas!$J$5:$J$124,MATCH($B39,Contas!$A$5:$A$124,0)),0),"Total excede cobrança","OK"))))))</f>
        <v/>
      </c>
    </row>
    <row r="40" ht="20" customHeight="1">
      <c r="A40" s="17" t="n"/>
      <c r="B40" s="17" t="n"/>
      <c r="C40" s="39" t="n"/>
      <c r="D40" s="40" t="n"/>
      <c r="E40" s="17" t="n"/>
      <c r="F40" s="17" t="n"/>
      <c r="G40" s="17" t="n"/>
      <c r="H40" s="23">
        <f>IF($A40="","",IF(COUNTIF($A$5:$A$204,$A40)&gt;1,"ID duplicado",IF(OR($B40="",$C40="",$D40="",$E40="",$D40&lt;=0,$C40&gt;Premissas!$B$2),"Cadastro incompleto/inválido",IF(COUNTIF(Contas!$A$5:$A$124,$B40)=0,"Cobrança inexistente",IF($C40&lt;IFERROR(INDEX(Contas!$H$5:$H$124,MATCH($B40,Contas!$A$5:$A$124,0)),$C40),"Data anterior à emissão",IF(SUMIF($B$5:$B$204,$B40,$D$5:$D$204)&gt;IFERROR(INDEX(Contas!$J$5:$J$124,MATCH($B40,Contas!$A$5:$A$124,0)),0),"Total excede cobrança","OK"))))))</f>
        <v/>
      </c>
    </row>
    <row r="41" ht="20" customHeight="1">
      <c r="A41" s="17" t="n"/>
      <c r="B41" s="17" t="n"/>
      <c r="C41" s="39" t="n"/>
      <c r="D41" s="40" t="n"/>
      <c r="E41" s="17" t="n"/>
      <c r="F41" s="17" t="n"/>
      <c r="G41" s="17" t="n"/>
      <c r="H41" s="21">
        <f>IF($A41="","",IF(COUNTIF($A$5:$A$204,$A41)&gt;1,"ID duplicado",IF(OR($B41="",$C41="",$D41="",$E41="",$D41&lt;=0,$C41&gt;Premissas!$B$2),"Cadastro incompleto/inválido",IF(COUNTIF(Contas!$A$5:$A$124,$B41)=0,"Cobrança inexistente",IF($C41&lt;IFERROR(INDEX(Contas!$H$5:$H$124,MATCH($B41,Contas!$A$5:$A$124,0)),$C41),"Data anterior à emissão",IF(SUMIF($B$5:$B$204,$B41,$D$5:$D$204)&gt;IFERROR(INDEX(Contas!$J$5:$J$124,MATCH($B41,Contas!$A$5:$A$124,0)),0),"Total excede cobrança","OK"))))))</f>
        <v/>
      </c>
    </row>
    <row r="42" ht="20" customHeight="1">
      <c r="A42" s="17" t="n"/>
      <c r="B42" s="17" t="n"/>
      <c r="C42" s="39" t="n"/>
      <c r="D42" s="40" t="n"/>
      <c r="E42" s="17" t="n"/>
      <c r="F42" s="17" t="n"/>
      <c r="G42" s="17" t="n"/>
      <c r="H42" s="23">
        <f>IF($A42="","",IF(COUNTIF($A$5:$A$204,$A42)&gt;1,"ID duplicado",IF(OR($B42="",$C42="",$D42="",$E42="",$D42&lt;=0,$C42&gt;Premissas!$B$2),"Cadastro incompleto/inválido",IF(COUNTIF(Contas!$A$5:$A$124,$B42)=0,"Cobrança inexistente",IF($C42&lt;IFERROR(INDEX(Contas!$H$5:$H$124,MATCH($B42,Contas!$A$5:$A$124,0)),$C42),"Data anterior à emissão",IF(SUMIF($B$5:$B$204,$B42,$D$5:$D$204)&gt;IFERROR(INDEX(Contas!$J$5:$J$124,MATCH($B42,Contas!$A$5:$A$124,0)),0),"Total excede cobrança","OK"))))))</f>
        <v/>
      </c>
    </row>
    <row r="43" ht="20" customHeight="1">
      <c r="A43" s="17" t="n"/>
      <c r="B43" s="17" t="n"/>
      <c r="C43" s="39" t="n"/>
      <c r="D43" s="40" t="n"/>
      <c r="E43" s="17" t="n"/>
      <c r="F43" s="17" t="n"/>
      <c r="G43" s="17" t="n"/>
      <c r="H43" s="21">
        <f>IF($A43="","",IF(COUNTIF($A$5:$A$204,$A43)&gt;1,"ID duplicado",IF(OR($B43="",$C43="",$D43="",$E43="",$D43&lt;=0,$C43&gt;Premissas!$B$2),"Cadastro incompleto/inválido",IF(COUNTIF(Contas!$A$5:$A$124,$B43)=0,"Cobrança inexistente",IF($C43&lt;IFERROR(INDEX(Contas!$H$5:$H$124,MATCH($B43,Contas!$A$5:$A$124,0)),$C43),"Data anterior à emissão",IF(SUMIF($B$5:$B$204,$B43,$D$5:$D$204)&gt;IFERROR(INDEX(Contas!$J$5:$J$124,MATCH($B43,Contas!$A$5:$A$124,0)),0),"Total excede cobrança","OK"))))))</f>
        <v/>
      </c>
    </row>
    <row r="44" ht="20" customHeight="1">
      <c r="A44" s="17" t="n"/>
      <c r="B44" s="17" t="n"/>
      <c r="C44" s="39" t="n"/>
      <c r="D44" s="40" t="n"/>
      <c r="E44" s="17" t="n"/>
      <c r="F44" s="17" t="n"/>
      <c r="G44" s="17" t="n"/>
      <c r="H44" s="23">
        <f>IF($A44="","",IF(COUNTIF($A$5:$A$204,$A44)&gt;1,"ID duplicado",IF(OR($B44="",$C44="",$D44="",$E44="",$D44&lt;=0,$C44&gt;Premissas!$B$2),"Cadastro incompleto/inválido",IF(COUNTIF(Contas!$A$5:$A$124,$B44)=0,"Cobrança inexistente",IF($C44&lt;IFERROR(INDEX(Contas!$H$5:$H$124,MATCH($B44,Contas!$A$5:$A$124,0)),$C44),"Data anterior à emissão",IF(SUMIF($B$5:$B$204,$B44,$D$5:$D$204)&gt;IFERROR(INDEX(Contas!$J$5:$J$124,MATCH($B44,Contas!$A$5:$A$124,0)),0),"Total excede cobrança","OK"))))))</f>
        <v/>
      </c>
    </row>
    <row r="45" ht="20" customHeight="1">
      <c r="A45" s="17" t="n"/>
      <c r="B45" s="17" t="n"/>
      <c r="C45" s="39" t="n"/>
      <c r="D45" s="40" t="n"/>
      <c r="E45" s="17" t="n"/>
      <c r="F45" s="17" t="n"/>
      <c r="G45" s="17" t="n"/>
      <c r="H45" s="21">
        <f>IF($A45="","",IF(COUNTIF($A$5:$A$204,$A45)&gt;1,"ID duplicado",IF(OR($B45="",$C45="",$D45="",$E45="",$D45&lt;=0,$C45&gt;Premissas!$B$2),"Cadastro incompleto/inválido",IF(COUNTIF(Contas!$A$5:$A$124,$B45)=0,"Cobrança inexistente",IF($C45&lt;IFERROR(INDEX(Contas!$H$5:$H$124,MATCH($B45,Contas!$A$5:$A$124,0)),$C45),"Data anterior à emissão",IF(SUMIF($B$5:$B$204,$B45,$D$5:$D$204)&gt;IFERROR(INDEX(Contas!$J$5:$J$124,MATCH($B45,Contas!$A$5:$A$124,0)),0),"Total excede cobrança","OK"))))))</f>
        <v/>
      </c>
    </row>
    <row r="46" ht="20" customHeight="1">
      <c r="A46" s="17" t="n"/>
      <c r="B46" s="17" t="n"/>
      <c r="C46" s="39" t="n"/>
      <c r="D46" s="40" t="n"/>
      <c r="E46" s="17" t="n"/>
      <c r="F46" s="17" t="n"/>
      <c r="G46" s="17" t="n"/>
      <c r="H46" s="23">
        <f>IF($A46="","",IF(COUNTIF($A$5:$A$204,$A46)&gt;1,"ID duplicado",IF(OR($B46="",$C46="",$D46="",$E46="",$D46&lt;=0,$C46&gt;Premissas!$B$2),"Cadastro incompleto/inválido",IF(COUNTIF(Contas!$A$5:$A$124,$B46)=0,"Cobrança inexistente",IF($C46&lt;IFERROR(INDEX(Contas!$H$5:$H$124,MATCH($B46,Contas!$A$5:$A$124,0)),$C46),"Data anterior à emissão",IF(SUMIF($B$5:$B$204,$B46,$D$5:$D$204)&gt;IFERROR(INDEX(Contas!$J$5:$J$124,MATCH($B46,Contas!$A$5:$A$124,0)),0),"Total excede cobrança","OK"))))))</f>
        <v/>
      </c>
    </row>
    <row r="47" ht="20" customHeight="1">
      <c r="A47" s="17" t="n"/>
      <c r="B47" s="17" t="n"/>
      <c r="C47" s="39" t="n"/>
      <c r="D47" s="40" t="n"/>
      <c r="E47" s="17" t="n"/>
      <c r="F47" s="17" t="n"/>
      <c r="G47" s="17" t="n"/>
      <c r="H47" s="21">
        <f>IF($A47="","",IF(COUNTIF($A$5:$A$204,$A47)&gt;1,"ID duplicado",IF(OR($B47="",$C47="",$D47="",$E47="",$D47&lt;=0,$C47&gt;Premissas!$B$2),"Cadastro incompleto/inválido",IF(COUNTIF(Contas!$A$5:$A$124,$B47)=0,"Cobrança inexistente",IF($C47&lt;IFERROR(INDEX(Contas!$H$5:$H$124,MATCH($B47,Contas!$A$5:$A$124,0)),$C47),"Data anterior à emissão",IF(SUMIF($B$5:$B$204,$B47,$D$5:$D$204)&gt;IFERROR(INDEX(Contas!$J$5:$J$124,MATCH($B47,Contas!$A$5:$A$124,0)),0),"Total excede cobrança","OK"))))))</f>
        <v/>
      </c>
    </row>
    <row r="48" ht="20" customHeight="1">
      <c r="A48" s="17" t="n"/>
      <c r="B48" s="17" t="n"/>
      <c r="C48" s="39" t="n"/>
      <c r="D48" s="40" t="n"/>
      <c r="E48" s="17" t="n"/>
      <c r="F48" s="17" t="n"/>
      <c r="G48" s="17" t="n"/>
      <c r="H48" s="23">
        <f>IF($A48="","",IF(COUNTIF($A$5:$A$204,$A48)&gt;1,"ID duplicado",IF(OR($B48="",$C48="",$D48="",$E48="",$D48&lt;=0,$C48&gt;Premissas!$B$2),"Cadastro incompleto/inválido",IF(COUNTIF(Contas!$A$5:$A$124,$B48)=0,"Cobrança inexistente",IF($C48&lt;IFERROR(INDEX(Contas!$H$5:$H$124,MATCH($B48,Contas!$A$5:$A$124,0)),$C48),"Data anterior à emissão",IF(SUMIF($B$5:$B$204,$B48,$D$5:$D$204)&gt;IFERROR(INDEX(Contas!$J$5:$J$124,MATCH($B48,Contas!$A$5:$A$124,0)),0),"Total excede cobrança","OK"))))))</f>
        <v/>
      </c>
    </row>
    <row r="49" ht="20" customHeight="1">
      <c r="A49" s="17" t="n"/>
      <c r="B49" s="17" t="n"/>
      <c r="C49" s="39" t="n"/>
      <c r="D49" s="40" t="n"/>
      <c r="E49" s="17" t="n"/>
      <c r="F49" s="17" t="n"/>
      <c r="G49" s="17" t="n"/>
      <c r="H49" s="21">
        <f>IF($A49="","",IF(COUNTIF($A$5:$A$204,$A49)&gt;1,"ID duplicado",IF(OR($B49="",$C49="",$D49="",$E49="",$D49&lt;=0,$C49&gt;Premissas!$B$2),"Cadastro incompleto/inválido",IF(COUNTIF(Contas!$A$5:$A$124,$B49)=0,"Cobrança inexistente",IF($C49&lt;IFERROR(INDEX(Contas!$H$5:$H$124,MATCH($B49,Contas!$A$5:$A$124,0)),$C49),"Data anterior à emissão",IF(SUMIF($B$5:$B$204,$B49,$D$5:$D$204)&gt;IFERROR(INDEX(Contas!$J$5:$J$124,MATCH($B49,Contas!$A$5:$A$124,0)),0),"Total excede cobrança","OK"))))))</f>
        <v/>
      </c>
    </row>
    <row r="50" ht="20" customHeight="1">
      <c r="A50" s="17" t="n"/>
      <c r="B50" s="17" t="n"/>
      <c r="C50" s="39" t="n"/>
      <c r="D50" s="40" t="n"/>
      <c r="E50" s="17" t="n"/>
      <c r="F50" s="17" t="n"/>
      <c r="G50" s="17" t="n"/>
      <c r="H50" s="23">
        <f>IF($A50="","",IF(COUNTIF($A$5:$A$204,$A50)&gt;1,"ID duplicado",IF(OR($B50="",$C50="",$D50="",$E50="",$D50&lt;=0,$C50&gt;Premissas!$B$2),"Cadastro incompleto/inválido",IF(COUNTIF(Contas!$A$5:$A$124,$B50)=0,"Cobrança inexistente",IF($C50&lt;IFERROR(INDEX(Contas!$H$5:$H$124,MATCH($B50,Contas!$A$5:$A$124,0)),$C50),"Data anterior à emissão",IF(SUMIF($B$5:$B$204,$B50,$D$5:$D$204)&gt;IFERROR(INDEX(Contas!$J$5:$J$124,MATCH($B50,Contas!$A$5:$A$124,0)),0),"Total excede cobrança","OK"))))))</f>
        <v/>
      </c>
    </row>
    <row r="51" ht="20" customHeight="1">
      <c r="A51" s="17" t="n"/>
      <c r="B51" s="17" t="n"/>
      <c r="C51" s="39" t="n"/>
      <c r="D51" s="40" t="n"/>
      <c r="E51" s="17" t="n"/>
      <c r="F51" s="17" t="n"/>
      <c r="G51" s="17" t="n"/>
      <c r="H51" s="21">
        <f>IF($A51="","",IF(COUNTIF($A$5:$A$204,$A51)&gt;1,"ID duplicado",IF(OR($B51="",$C51="",$D51="",$E51="",$D51&lt;=0,$C51&gt;Premissas!$B$2),"Cadastro incompleto/inválido",IF(COUNTIF(Contas!$A$5:$A$124,$B51)=0,"Cobrança inexistente",IF($C51&lt;IFERROR(INDEX(Contas!$H$5:$H$124,MATCH($B51,Contas!$A$5:$A$124,0)),$C51),"Data anterior à emissão",IF(SUMIF($B$5:$B$204,$B51,$D$5:$D$204)&gt;IFERROR(INDEX(Contas!$J$5:$J$124,MATCH($B51,Contas!$A$5:$A$124,0)),0),"Total excede cobrança","OK"))))))</f>
        <v/>
      </c>
    </row>
    <row r="52" ht="20" customHeight="1">
      <c r="A52" s="17" t="n"/>
      <c r="B52" s="17" t="n"/>
      <c r="C52" s="39" t="n"/>
      <c r="D52" s="40" t="n"/>
      <c r="E52" s="17" t="n"/>
      <c r="F52" s="17" t="n"/>
      <c r="G52" s="17" t="n"/>
      <c r="H52" s="23">
        <f>IF($A52="","",IF(COUNTIF($A$5:$A$204,$A52)&gt;1,"ID duplicado",IF(OR($B52="",$C52="",$D52="",$E52="",$D52&lt;=0,$C52&gt;Premissas!$B$2),"Cadastro incompleto/inválido",IF(COUNTIF(Contas!$A$5:$A$124,$B52)=0,"Cobrança inexistente",IF($C52&lt;IFERROR(INDEX(Contas!$H$5:$H$124,MATCH($B52,Contas!$A$5:$A$124,0)),$C52),"Data anterior à emissão",IF(SUMIF($B$5:$B$204,$B52,$D$5:$D$204)&gt;IFERROR(INDEX(Contas!$J$5:$J$124,MATCH($B52,Contas!$A$5:$A$124,0)),0),"Total excede cobrança","OK"))))))</f>
        <v/>
      </c>
    </row>
    <row r="53" ht="20" customHeight="1">
      <c r="A53" s="17" t="n"/>
      <c r="B53" s="17" t="n"/>
      <c r="C53" s="39" t="n"/>
      <c r="D53" s="40" t="n"/>
      <c r="E53" s="17" t="n"/>
      <c r="F53" s="17" t="n"/>
      <c r="G53" s="17" t="n"/>
      <c r="H53" s="21">
        <f>IF($A53="","",IF(COUNTIF($A$5:$A$204,$A53)&gt;1,"ID duplicado",IF(OR($B53="",$C53="",$D53="",$E53="",$D53&lt;=0,$C53&gt;Premissas!$B$2),"Cadastro incompleto/inválido",IF(COUNTIF(Contas!$A$5:$A$124,$B53)=0,"Cobrança inexistente",IF($C53&lt;IFERROR(INDEX(Contas!$H$5:$H$124,MATCH($B53,Contas!$A$5:$A$124,0)),$C53),"Data anterior à emissão",IF(SUMIF($B$5:$B$204,$B53,$D$5:$D$204)&gt;IFERROR(INDEX(Contas!$J$5:$J$124,MATCH($B53,Contas!$A$5:$A$124,0)),0),"Total excede cobrança","OK"))))))</f>
        <v/>
      </c>
    </row>
    <row r="54" ht="20" customHeight="1">
      <c r="A54" s="17" t="n"/>
      <c r="B54" s="17" t="n"/>
      <c r="C54" s="39" t="n"/>
      <c r="D54" s="40" t="n"/>
      <c r="E54" s="17" t="n"/>
      <c r="F54" s="17" t="n"/>
      <c r="G54" s="17" t="n"/>
      <c r="H54" s="23">
        <f>IF($A54="","",IF(COUNTIF($A$5:$A$204,$A54)&gt;1,"ID duplicado",IF(OR($B54="",$C54="",$D54="",$E54="",$D54&lt;=0,$C54&gt;Premissas!$B$2),"Cadastro incompleto/inválido",IF(COUNTIF(Contas!$A$5:$A$124,$B54)=0,"Cobrança inexistente",IF($C54&lt;IFERROR(INDEX(Contas!$H$5:$H$124,MATCH($B54,Contas!$A$5:$A$124,0)),$C54),"Data anterior à emissão",IF(SUMIF($B$5:$B$204,$B54,$D$5:$D$204)&gt;IFERROR(INDEX(Contas!$J$5:$J$124,MATCH($B54,Contas!$A$5:$A$124,0)),0),"Total excede cobrança","OK"))))))</f>
        <v/>
      </c>
    </row>
    <row r="55" ht="20" customHeight="1">
      <c r="A55" s="17" t="n"/>
      <c r="B55" s="17" t="n"/>
      <c r="C55" s="39" t="n"/>
      <c r="D55" s="40" t="n"/>
      <c r="E55" s="17" t="n"/>
      <c r="F55" s="17" t="n"/>
      <c r="G55" s="17" t="n"/>
      <c r="H55" s="21">
        <f>IF($A55="","",IF(COUNTIF($A$5:$A$204,$A55)&gt;1,"ID duplicado",IF(OR($B55="",$C55="",$D55="",$E55="",$D55&lt;=0,$C55&gt;Premissas!$B$2),"Cadastro incompleto/inválido",IF(COUNTIF(Contas!$A$5:$A$124,$B55)=0,"Cobrança inexistente",IF($C55&lt;IFERROR(INDEX(Contas!$H$5:$H$124,MATCH($B55,Contas!$A$5:$A$124,0)),$C55),"Data anterior à emissão",IF(SUMIF($B$5:$B$204,$B55,$D$5:$D$204)&gt;IFERROR(INDEX(Contas!$J$5:$J$124,MATCH($B55,Contas!$A$5:$A$124,0)),0),"Total excede cobrança","OK"))))))</f>
        <v/>
      </c>
    </row>
    <row r="56" ht="20" customHeight="1">
      <c r="A56" s="17" t="n"/>
      <c r="B56" s="17" t="n"/>
      <c r="C56" s="39" t="n"/>
      <c r="D56" s="40" t="n"/>
      <c r="E56" s="17" t="n"/>
      <c r="F56" s="17" t="n"/>
      <c r="G56" s="17" t="n"/>
      <c r="H56" s="23">
        <f>IF($A56="","",IF(COUNTIF($A$5:$A$204,$A56)&gt;1,"ID duplicado",IF(OR($B56="",$C56="",$D56="",$E56="",$D56&lt;=0,$C56&gt;Premissas!$B$2),"Cadastro incompleto/inválido",IF(COUNTIF(Contas!$A$5:$A$124,$B56)=0,"Cobrança inexistente",IF($C56&lt;IFERROR(INDEX(Contas!$H$5:$H$124,MATCH($B56,Contas!$A$5:$A$124,0)),$C56),"Data anterior à emissão",IF(SUMIF($B$5:$B$204,$B56,$D$5:$D$204)&gt;IFERROR(INDEX(Contas!$J$5:$J$124,MATCH($B56,Contas!$A$5:$A$124,0)),0),"Total excede cobrança","OK"))))))</f>
        <v/>
      </c>
    </row>
    <row r="57" ht="20" customHeight="1">
      <c r="A57" s="17" t="n"/>
      <c r="B57" s="17" t="n"/>
      <c r="C57" s="39" t="n"/>
      <c r="D57" s="40" t="n"/>
      <c r="E57" s="17" t="n"/>
      <c r="F57" s="17" t="n"/>
      <c r="G57" s="17" t="n"/>
      <c r="H57" s="21">
        <f>IF($A57="","",IF(COUNTIF($A$5:$A$204,$A57)&gt;1,"ID duplicado",IF(OR($B57="",$C57="",$D57="",$E57="",$D57&lt;=0,$C57&gt;Premissas!$B$2),"Cadastro incompleto/inválido",IF(COUNTIF(Contas!$A$5:$A$124,$B57)=0,"Cobrança inexistente",IF($C57&lt;IFERROR(INDEX(Contas!$H$5:$H$124,MATCH($B57,Contas!$A$5:$A$124,0)),$C57),"Data anterior à emissão",IF(SUMIF($B$5:$B$204,$B57,$D$5:$D$204)&gt;IFERROR(INDEX(Contas!$J$5:$J$124,MATCH($B57,Contas!$A$5:$A$124,0)),0),"Total excede cobrança","OK"))))))</f>
        <v/>
      </c>
    </row>
    <row r="58" ht="20" customHeight="1">
      <c r="A58" s="17" t="n"/>
      <c r="B58" s="17" t="n"/>
      <c r="C58" s="39" t="n"/>
      <c r="D58" s="40" t="n"/>
      <c r="E58" s="17" t="n"/>
      <c r="F58" s="17" t="n"/>
      <c r="G58" s="17" t="n"/>
      <c r="H58" s="23">
        <f>IF($A58="","",IF(COUNTIF($A$5:$A$204,$A58)&gt;1,"ID duplicado",IF(OR($B58="",$C58="",$D58="",$E58="",$D58&lt;=0,$C58&gt;Premissas!$B$2),"Cadastro incompleto/inválido",IF(COUNTIF(Contas!$A$5:$A$124,$B58)=0,"Cobrança inexistente",IF($C58&lt;IFERROR(INDEX(Contas!$H$5:$H$124,MATCH($B58,Contas!$A$5:$A$124,0)),$C58),"Data anterior à emissão",IF(SUMIF($B$5:$B$204,$B58,$D$5:$D$204)&gt;IFERROR(INDEX(Contas!$J$5:$J$124,MATCH($B58,Contas!$A$5:$A$124,0)),0),"Total excede cobrança","OK"))))))</f>
        <v/>
      </c>
    </row>
    <row r="59" ht="20" customHeight="1">
      <c r="A59" s="17" t="n"/>
      <c r="B59" s="17" t="n"/>
      <c r="C59" s="39" t="n"/>
      <c r="D59" s="40" t="n"/>
      <c r="E59" s="17" t="n"/>
      <c r="F59" s="17" t="n"/>
      <c r="G59" s="17" t="n"/>
      <c r="H59" s="21">
        <f>IF($A59="","",IF(COUNTIF($A$5:$A$204,$A59)&gt;1,"ID duplicado",IF(OR($B59="",$C59="",$D59="",$E59="",$D59&lt;=0,$C59&gt;Premissas!$B$2),"Cadastro incompleto/inválido",IF(COUNTIF(Contas!$A$5:$A$124,$B59)=0,"Cobrança inexistente",IF($C59&lt;IFERROR(INDEX(Contas!$H$5:$H$124,MATCH($B59,Contas!$A$5:$A$124,0)),$C59),"Data anterior à emissão",IF(SUMIF($B$5:$B$204,$B59,$D$5:$D$204)&gt;IFERROR(INDEX(Contas!$J$5:$J$124,MATCH($B59,Contas!$A$5:$A$124,0)),0),"Total excede cobrança","OK"))))))</f>
        <v/>
      </c>
    </row>
    <row r="60" ht="20" customHeight="1">
      <c r="A60" s="17" t="n"/>
      <c r="B60" s="17" t="n"/>
      <c r="C60" s="39" t="n"/>
      <c r="D60" s="40" t="n"/>
      <c r="E60" s="17" t="n"/>
      <c r="F60" s="17" t="n"/>
      <c r="G60" s="17" t="n"/>
      <c r="H60" s="23">
        <f>IF($A60="","",IF(COUNTIF($A$5:$A$204,$A60)&gt;1,"ID duplicado",IF(OR($B60="",$C60="",$D60="",$E60="",$D60&lt;=0,$C60&gt;Premissas!$B$2),"Cadastro incompleto/inválido",IF(COUNTIF(Contas!$A$5:$A$124,$B60)=0,"Cobrança inexistente",IF($C60&lt;IFERROR(INDEX(Contas!$H$5:$H$124,MATCH($B60,Contas!$A$5:$A$124,0)),$C60),"Data anterior à emissão",IF(SUMIF($B$5:$B$204,$B60,$D$5:$D$204)&gt;IFERROR(INDEX(Contas!$J$5:$J$124,MATCH($B60,Contas!$A$5:$A$124,0)),0),"Total excede cobrança","OK"))))))</f>
        <v/>
      </c>
    </row>
    <row r="61" ht="20" customHeight="1">
      <c r="A61" s="17" t="n"/>
      <c r="B61" s="17" t="n"/>
      <c r="C61" s="39" t="n"/>
      <c r="D61" s="40" t="n"/>
      <c r="E61" s="17" t="n"/>
      <c r="F61" s="17" t="n"/>
      <c r="G61" s="17" t="n"/>
      <c r="H61" s="21">
        <f>IF($A61="","",IF(COUNTIF($A$5:$A$204,$A61)&gt;1,"ID duplicado",IF(OR($B61="",$C61="",$D61="",$E61="",$D61&lt;=0,$C61&gt;Premissas!$B$2),"Cadastro incompleto/inválido",IF(COUNTIF(Contas!$A$5:$A$124,$B61)=0,"Cobrança inexistente",IF($C61&lt;IFERROR(INDEX(Contas!$H$5:$H$124,MATCH($B61,Contas!$A$5:$A$124,0)),$C61),"Data anterior à emissão",IF(SUMIF($B$5:$B$204,$B61,$D$5:$D$204)&gt;IFERROR(INDEX(Contas!$J$5:$J$124,MATCH($B61,Contas!$A$5:$A$124,0)),0),"Total excede cobrança","OK"))))))</f>
        <v/>
      </c>
    </row>
    <row r="62" ht="20" customHeight="1">
      <c r="A62" s="17" t="n"/>
      <c r="B62" s="17" t="n"/>
      <c r="C62" s="39" t="n"/>
      <c r="D62" s="40" t="n"/>
      <c r="E62" s="17" t="n"/>
      <c r="F62" s="17" t="n"/>
      <c r="G62" s="17" t="n"/>
      <c r="H62" s="23">
        <f>IF($A62="","",IF(COUNTIF($A$5:$A$204,$A62)&gt;1,"ID duplicado",IF(OR($B62="",$C62="",$D62="",$E62="",$D62&lt;=0,$C62&gt;Premissas!$B$2),"Cadastro incompleto/inválido",IF(COUNTIF(Contas!$A$5:$A$124,$B62)=0,"Cobrança inexistente",IF($C62&lt;IFERROR(INDEX(Contas!$H$5:$H$124,MATCH($B62,Contas!$A$5:$A$124,0)),$C62),"Data anterior à emissão",IF(SUMIF($B$5:$B$204,$B62,$D$5:$D$204)&gt;IFERROR(INDEX(Contas!$J$5:$J$124,MATCH($B62,Contas!$A$5:$A$124,0)),0),"Total excede cobrança","OK"))))))</f>
        <v/>
      </c>
    </row>
    <row r="63" ht="20" customHeight="1">
      <c r="A63" s="17" t="n"/>
      <c r="B63" s="17" t="n"/>
      <c r="C63" s="39" t="n"/>
      <c r="D63" s="40" t="n"/>
      <c r="E63" s="17" t="n"/>
      <c r="F63" s="17" t="n"/>
      <c r="G63" s="17" t="n"/>
      <c r="H63" s="21">
        <f>IF($A63="","",IF(COUNTIF($A$5:$A$204,$A63)&gt;1,"ID duplicado",IF(OR($B63="",$C63="",$D63="",$E63="",$D63&lt;=0,$C63&gt;Premissas!$B$2),"Cadastro incompleto/inválido",IF(COUNTIF(Contas!$A$5:$A$124,$B63)=0,"Cobrança inexistente",IF($C63&lt;IFERROR(INDEX(Contas!$H$5:$H$124,MATCH($B63,Contas!$A$5:$A$124,0)),$C63),"Data anterior à emissão",IF(SUMIF($B$5:$B$204,$B63,$D$5:$D$204)&gt;IFERROR(INDEX(Contas!$J$5:$J$124,MATCH($B63,Contas!$A$5:$A$124,0)),0),"Total excede cobrança","OK"))))))</f>
        <v/>
      </c>
    </row>
    <row r="64" ht="20" customHeight="1">
      <c r="A64" s="17" t="n"/>
      <c r="B64" s="17" t="n"/>
      <c r="C64" s="39" t="n"/>
      <c r="D64" s="40" t="n"/>
      <c r="E64" s="17" t="n"/>
      <c r="F64" s="17" t="n"/>
      <c r="G64" s="17" t="n"/>
      <c r="H64" s="23">
        <f>IF($A64="","",IF(COUNTIF($A$5:$A$204,$A64)&gt;1,"ID duplicado",IF(OR($B64="",$C64="",$D64="",$E64="",$D64&lt;=0,$C64&gt;Premissas!$B$2),"Cadastro incompleto/inválido",IF(COUNTIF(Contas!$A$5:$A$124,$B64)=0,"Cobrança inexistente",IF($C64&lt;IFERROR(INDEX(Contas!$H$5:$H$124,MATCH($B64,Contas!$A$5:$A$124,0)),$C64),"Data anterior à emissão",IF(SUMIF($B$5:$B$204,$B64,$D$5:$D$204)&gt;IFERROR(INDEX(Contas!$J$5:$J$124,MATCH($B64,Contas!$A$5:$A$124,0)),0),"Total excede cobrança","OK"))))))</f>
        <v/>
      </c>
    </row>
    <row r="65" ht="20" customHeight="1">
      <c r="A65" s="17" t="n"/>
      <c r="B65" s="17" t="n"/>
      <c r="C65" s="39" t="n"/>
      <c r="D65" s="40" t="n"/>
      <c r="E65" s="17" t="n"/>
      <c r="F65" s="17" t="n"/>
      <c r="G65" s="17" t="n"/>
      <c r="H65" s="21">
        <f>IF($A65="","",IF(COUNTIF($A$5:$A$204,$A65)&gt;1,"ID duplicado",IF(OR($B65="",$C65="",$D65="",$E65="",$D65&lt;=0,$C65&gt;Premissas!$B$2),"Cadastro incompleto/inválido",IF(COUNTIF(Contas!$A$5:$A$124,$B65)=0,"Cobrança inexistente",IF($C65&lt;IFERROR(INDEX(Contas!$H$5:$H$124,MATCH($B65,Contas!$A$5:$A$124,0)),$C65),"Data anterior à emissão",IF(SUMIF($B$5:$B$204,$B65,$D$5:$D$204)&gt;IFERROR(INDEX(Contas!$J$5:$J$124,MATCH($B65,Contas!$A$5:$A$124,0)),0),"Total excede cobrança","OK"))))))</f>
        <v/>
      </c>
    </row>
    <row r="66" ht="20" customHeight="1">
      <c r="A66" s="17" t="n"/>
      <c r="B66" s="17" t="n"/>
      <c r="C66" s="39" t="n"/>
      <c r="D66" s="40" t="n"/>
      <c r="E66" s="17" t="n"/>
      <c r="F66" s="17" t="n"/>
      <c r="G66" s="17" t="n"/>
      <c r="H66" s="23">
        <f>IF($A66="","",IF(COUNTIF($A$5:$A$204,$A66)&gt;1,"ID duplicado",IF(OR($B66="",$C66="",$D66="",$E66="",$D66&lt;=0,$C66&gt;Premissas!$B$2),"Cadastro incompleto/inválido",IF(COUNTIF(Contas!$A$5:$A$124,$B66)=0,"Cobrança inexistente",IF($C66&lt;IFERROR(INDEX(Contas!$H$5:$H$124,MATCH($B66,Contas!$A$5:$A$124,0)),$C66),"Data anterior à emissão",IF(SUMIF($B$5:$B$204,$B66,$D$5:$D$204)&gt;IFERROR(INDEX(Contas!$J$5:$J$124,MATCH($B66,Contas!$A$5:$A$124,0)),0),"Total excede cobrança","OK"))))))</f>
        <v/>
      </c>
    </row>
    <row r="67" ht="20" customHeight="1">
      <c r="A67" s="17" t="n"/>
      <c r="B67" s="17" t="n"/>
      <c r="C67" s="39" t="n"/>
      <c r="D67" s="40" t="n"/>
      <c r="E67" s="17" t="n"/>
      <c r="F67" s="17" t="n"/>
      <c r="G67" s="17" t="n"/>
      <c r="H67" s="21">
        <f>IF($A67="","",IF(COUNTIF($A$5:$A$204,$A67)&gt;1,"ID duplicado",IF(OR($B67="",$C67="",$D67="",$E67="",$D67&lt;=0,$C67&gt;Premissas!$B$2),"Cadastro incompleto/inválido",IF(COUNTIF(Contas!$A$5:$A$124,$B67)=0,"Cobrança inexistente",IF($C67&lt;IFERROR(INDEX(Contas!$H$5:$H$124,MATCH($B67,Contas!$A$5:$A$124,0)),$C67),"Data anterior à emissão",IF(SUMIF($B$5:$B$204,$B67,$D$5:$D$204)&gt;IFERROR(INDEX(Contas!$J$5:$J$124,MATCH($B67,Contas!$A$5:$A$124,0)),0),"Total excede cobrança","OK"))))))</f>
        <v/>
      </c>
    </row>
    <row r="68" ht="20" customHeight="1">
      <c r="A68" s="17" t="n"/>
      <c r="B68" s="17" t="n"/>
      <c r="C68" s="39" t="n"/>
      <c r="D68" s="40" t="n"/>
      <c r="E68" s="17" t="n"/>
      <c r="F68" s="17" t="n"/>
      <c r="G68" s="17" t="n"/>
      <c r="H68" s="23">
        <f>IF($A68="","",IF(COUNTIF($A$5:$A$204,$A68)&gt;1,"ID duplicado",IF(OR($B68="",$C68="",$D68="",$E68="",$D68&lt;=0,$C68&gt;Premissas!$B$2),"Cadastro incompleto/inválido",IF(COUNTIF(Contas!$A$5:$A$124,$B68)=0,"Cobrança inexistente",IF($C68&lt;IFERROR(INDEX(Contas!$H$5:$H$124,MATCH($B68,Contas!$A$5:$A$124,0)),$C68),"Data anterior à emissão",IF(SUMIF($B$5:$B$204,$B68,$D$5:$D$204)&gt;IFERROR(INDEX(Contas!$J$5:$J$124,MATCH($B68,Contas!$A$5:$A$124,0)),0),"Total excede cobrança","OK"))))))</f>
        <v/>
      </c>
    </row>
    <row r="69" ht="20" customHeight="1">
      <c r="A69" s="17" t="n"/>
      <c r="B69" s="17" t="n"/>
      <c r="C69" s="39" t="n"/>
      <c r="D69" s="40" t="n"/>
      <c r="E69" s="17" t="n"/>
      <c r="F69" s="17" t="n"/>
      <c r="G69" s="17" t="n"/>
      <c r="H69" s="21">
        <f>IF($A69="","",IF(COUNTIF($A$5:$A$204,$A69)&gt;1,"ID duplicado",IF(OR($B69="",$C69="",$D69="",$E69="",$D69&lt;=0,$C69&gt;Premissas!$B$2),"Cadastro incompleto/inválido",IF(COUNTIF(Contas!$A$5:$A$124,$B69)=0,"Cobrança inexistente",IF($C69&lt;IFERROR(INDEX(Contas!$H$5:$H$124,MATCH($B69,Contas!$A$5:$A$124,0)),$C69),"Data anterior à emissão",IF(SUMIF($B$5:$B$204,$B69,$D$5:$D$204)&gt;IFERROR(INDEX(Contas!$J$5:$J$124,MATCH($B69,Contas!$A$5:$A$124,0)),0),"Total excede cobrança","OK"))))))</f>
        <v/>
      </c>
    </row>
    <row r="70" ht="20" customHeight="1">
      <c r="A70" s="17" t="n"/>
      <c r="B70" s="17" t="n"/>
      <c r="C70" s="39" t="n"/>
      <c r="D70" s="40" t="n"/>
      <c r="E70" s="17" t="n"/>
      <c r="F70" s="17" t="n"/>
      <c r="G70" s="17" t="n"/>
      <c r="H70" s="23">
        <f>IF($A70="","",IF(COUNTIF($A$5:$A$204,$A70)&gt;1,"ID duplicado",IF(OR($B70="",$C70="",$D70="",$E70="",$D70&lt;=0,$C70&gt;Premissas!$B$2),"Cadastro incompleto/inválido",IF(COUNTIF(Contas!$A$5:$A$124,$B70)=0,"Cobrança inexistente",IF($C70&lt;IFERROR(INDEX(Contas!$H$5:$H$124,MATCH($B70,Contas!$A$5:$A$124,0)),$C70),"Data anterior à emissão",IF(SUMIF($B$5:$B$204,$B70,$D$5:$D$204)&gt;IFERROR(INDEX(Contas!$J$5:$J$124,MATCH($B70,Contas!$A$5:$A$124,0)),0),"Total excede cobrança","OK"))))))</f>
        <v/>
      </c>
    </row>
    <row r="71" ht="20" customHeight="1">
      <c r="A71" s="17" t="n"/>
      <c r="B71" s="17" t="n"/>
      <c r="C71" s="39" t="n"/>
      <c r="D71" s="40" t="n"/>
      <c r="E71" s="17" t="n"/>
      <c r="F71" s="17" t="n"/>
      <c r="G71" s="17" t="n"/>
      <c r="H71" s="21">
        <f>IF($A71="","",IF(COUNTIF($A$5:$A$204,$A71)&gt;1,"ID duplicado",IF(OR($B71="",$C71="",$D71="",$E71="",$D71&lt;=0,$C71&gt;Premissas!$B$2),"Cadastro incompleto/inválido",IF(COUNTIF(Contas!$A$5:$A$124,$B71)=0,"Cobrança inexistente",IF($C71&lt;IFERROR(INDEX(Contas!$H$5:$H$124,MATCH($B71,Contas!$A$5:$A$124,0)),$C71),"Data anterior à emissão",IF(SUMIF($B$5:$B$204,$B71,$D$5:$D$204)&gt;IFERROR(INDEX(Contas!$J$5:$J$124,MATCH($B71,Contas!$A$5:$A$124,0)),0),"Total excede cobrança","OK"))))))</f>
        <v/>
      </c>
    </row>
    <row r="72" ht="20" customHeight="1">
      <c r="A72" s="17" t="n"/>
      <c r="B72" s="17" t="n"/>
      <c r="C72" s="39" t="n"/>
      <c r="D72" s="40" t="n"/>
      <c r="E72" s="17" t="n"/>
      <c r="F72" s="17" t="n"/>
      <c r="G72" s="17" t="n"/>
      <c r="H72" s="23">
        <f>IF($A72="","",IF(COUNTIF($A$5:$A$204,$A72)&gt;1,"ID duplicado",IF(OR($B72="",$C72="",$D72="",$E72="",$D72&lt;=0,$C72&gt;Premissas!$B$2),"Cadastro incompleto/inválido",IF(COUNTIF(Contas!$A$5:$A$124,$B72)=0,"Cobrança inexistente",IF($C72&lt;IFERROR(INDEX(Contas!$H$5:$H$124,MATCH($B72,Contas!$A$5:$A$124,0)),$C72),"Data anterior à emissão",IF(SUMIF($B$5:$B$204,$B72,$D$5:$D$204)&gt;IFERROR(INDEX(Contas!$J$5:$J$124,MATCH($B72,Contas!$A$5:$A$124,0)),0),"Total excede cobrança","OK"))))))</f>
        <v/>
      </c>
    </row>
    <row r="73" ht="20" customHeight="1">
      <c r="A73" s="17" t="n"/>
      <c r="B73" s="17" t="n"/>
      <c r="C73" s="39" t="n"/>
      <c r="D73" s="40" t="n"/>
      <c r="E73" s="17" t="n"/>
      <c r="F73" s="17" t="n"/>
      <c r="G73" s="17" t="n"/>
      <c r="H73" s="21">
        <f>IF($A73="","",IF(COUNTIF($A$5:$A$204,$A73)&gt;1,"ID duplicado",IF(OR($B73="",$C73="",$D73="",$E73="",$D73&lt;=0,$C73&gt;Premissas!$B$2),"Cadastro incompleto/inválido",IF(COUNTIF(Contas!$A$5:$A$124,$B73)=0,"Cobrança inexistente",IF($C73&lt;IFERROR(INDEX(Contas!$H$5:$H$124,MATCH($B73,Contas!$A$5:$A$124,0)),$C73),"Data anterior à emissão",IF(SUMIF($B$5:$B$204,$B73,$D$5:$D$204)&gt;IFERROR(INDEX(Contas!$J$5:$J$124,MATCH($B73,Contas!$A$5:$A$124,0)),0),"Total excede cobrança","OK"))))))</f>
        <v/>
      </c>
    </row>
    <row r="74" ht="20" customHeight="1">
      <c r="A74" s="17" t="n"/>
      <c r="B74" s="17" t="n"/>
      <c r="C74" s="39" t="n"/>
      <c r="D74" s="40" t="n"/>
      <c r="E74" s="17" t="n"/>
      <c r="F74" s="17" t="n"/>
      <c r="G74" s="17" t="n"/>
      <c r="H74" s="23">
        <f>IF($A74="","",IF(COUNTIF($A$5:$A$204,$A74)&gt;1,"ID duplicado",IF(OR($B74="",$C74="",$D74="",$E74="",$D74&lt;=0,$C74&gt;Premissas!$B$2),"Cadastro incompleto/inválido",IF(COUNTIF(Contas!$A$5:$A$124,$B74)=0,"Cobrança inexistente",IF($C74&lt;IFERROR(INDEX(Contas!$H$5:$H$124,MATCH($B74,Contas!$A$5:$A$124,0)),$C74),"Data anterior à emissão",IF(SUMIF($B$5:$B$204,$B74,$D$5:$D$204)&gt;IFERROR(INDEX(Contas!$J$5:$J$124,MATCH($B74,Contas!$A$5:$A$124,0)),0),"Total excede cobrança","OK"))))))</f>
        <v/>
      </c>
    </row>
    <row r="75" ht="20" customHeight="1">
      <c r="A75" s="17" t="n"/>
      <c r="B75" s="17" t="n"/>
      <c r="C75" s="39" t="n"/>
      <c r="D75" s="40" t="n"/>
      <c r="E75" s="17" t="n"/>
      <c r="F75" s="17" t="n"/>
      <c r="G75" s="17" t="n"/>
      <c r="H75" s="21">
        <f>IF($A75="","",IF(COUNTIF($A$5:$A$204,$A75)&gt;1,"ID duplicado",IF(OR($B75="",$C75="",$D75="",$E75="",$D75&lt;=0,$C75&gt;Premissas!$B$2),"Cadastro incompleto/inválido",IF(COUNTIF(Contas!$A$5:$A$124,$B75)=0,"Cobrança inexistente",IF($C75&lt;IFERROR(INDEX(Contas!$H$5:$H$124,MATCH($B75,Contas!$A$5:$A$124,0)),$C75),"Data anterior à emissão",IF(SUMIF($B$5:$B$204,$B75,$D$5:$D$204)&gt;IFERROR(INDEX(Contas!$J$5:$J$124,MATCH($B75,Contas!$A$5:$A$124,0)),0),"Total excede cobrança","OK"))))))</f>
        <v/>
      </c>
    </row>
    <row r="76" ht="20" customHeight="1">
      <c r="A76" s="17" t="n"/>
      <c r="B76" s="17" t="n"/>
      <c r="C76" s="39" t="n"/>
      <c r="D76" s="40" t="n"/>
      <c r="E76" s="17" t="n"/>
      <c r="F76" s="17" t="n"/>
      <c r="G76" s="17" t="n"/>
      <c r="H76" s="23">
        <f>IF($A76="","",IF(COUNTIF($A$5:$A$204,$A76)&gt;1,"ID duplicado",IF(OR($B76="",$C76="",$D76="",$E76="",$D76&lt;=0,$C76&gt;Premissas!$B$2),"Cadastro incompleto/inválido",IF(COUNTIF(Contas!$A$5:$A$124,$B76)=0,"Cobrança inexistente",IF($C76&lt;IFERROR(INDEX(Contas!$H$5:$H$124,MATCH($B76,Contas!$A$5:$A$124,0)),$C76),"Data anterior à emissão",IF(SUMIF($B$5:$B$204,$B76,$D$5:$D$204)&gt;IFERROR(INDEX(Contas!$J$5:$J$124,MATCH($B76,Contas!$A$5:$A$124,0)),0),"Total excede cobrança","OK"))))))</f>
        <v/>
      </c>
    </row>
    <row r="77" ht="20" customHeight="1">
      <c r="A77" s="17" t="n"/>
      <c r="B77" s="17" t="n"/>
      <c r="C77" s="39" t="n"/>
      <c r="D77" s="40" t="n"/>
      <c r="E77" s="17" t="n"/>
      <c r="F77" s="17" t="n"/>
      <c r="G77" s="17" t="n"/>
      <c r="H77" s="21">
        <f>IF($A77="","",IF(COUNTIF($A$5:$A$204,$A77)&gt;1,"ID duplicado",IF(OR($B77="",$C77="",$D77="",$E77="",$D77&lt;=0,$C77&gt;Premissas!$B$2),"Cadastro incompleto/inválido",IF(COUNTIF(Contas!$A$5:$A$124,$B77)=0,"Cobrança inexistente",IF($C77&lt;IFERROR(INDEX(Contas!$H$5:$H$124,MATCH($B77,Contas!$A$5:$A$124,0)),$C77),"Data anterior à emissão",IF(SUMIF($B$5:$B$204,$B77,$D$5:$D$204)&gt;IFERROR(INDEX(Contas!$J$5:$J$124,MATCH($B77,Contas!$A$5:$A$124,0)),0),"Total excede cobrança","OK"))))))</f>
        <v/>
      </c>
    </row>
    <row r="78" ht="20" customHeight="1">
      <c r="A78" s="17" t="n"/>
      <c r="B78" s="17" t="n"/>
      <c r="C78" s="39" t="n"/>
      <c r="D78" s="40" t="n"/>
      <c r="E78" s="17" t="n"/>
      <c r="F78" s="17" t="n"/>
      <c r="G78" s="17" t="n"/>
      <c r="H78" s="23">
        <f>IF($A78="","",IF(COUNTIF($A$5:$A$204,$A78)&gt;1,"ID duplicado",IF(OR($B78="",$C78="",$D78="",$E78="",$D78&lt;=0,$C78&gt;Premissas!$B$2),"Cadastro incompleto/inválido",IF(COUNTIF(Contas!$A$5:$A$124,$B78)=0,"Cobrança inexistente",IF($C78&lt;IFERROR(INDEX(Contas!$H$5:$H$124,MATCH($B78,Contas!$A$5:$A$124,0)),$C78),"Data anterior à emissão",IF(SUMIF($B$5:$B$204,$B78,$D$5:$D$204)&gt;IFERROR(INDEX(Contas!$J$5:$J$124,MATCH($B78,Contas!$A$5:$A$124,0)),0),"Total excede cobrança","OK"))))))</f>
        <v/>
      </c>
    </row>
    <row r="79" ht="20" customHeight="1">
      <c r="A79" s="17" t="n"/>
      <c r="B79" s="17" t="n"/>
      <c r="C79" s="39" t="n"/>
      <c r="D79" s="40" t="n"/>
      <c r="E79" s="17" t="n"/>
      <c r="F79" s="17" t="n"/>
      <c r="G79" s="17" t="n"/>
      <c r="H79" s="21">
        <f>IF($A79="","",IF(COUNTIF($A$5:$A$204,$A79)&gt;1,"ID duplicado",IF(OR($B79="",$C79="",$D79="",$E79="",$D79&lt;=0,$C79&gt;Premissas!$B$2),"Cadastro incompleto/inválido",IF(COUNTIF(Contas!$A$5:$A$124,$B79)=0,"Cobrança inexistente",IF($C79&lt;IFERROR(INDEX(Contas!$H$5:$H$124,MATCH($B79,Contas!$A$5:$A$124,0)),$C79),"Data anterior à emissão",IF(SUMIF($B$5:$B$204,$B79,$D$5:$D$204)&gt;IFERROR(INDEX(Contas!$J$5:$J$124,MATCH($B79,Contas!$A$5:$A$124,0)),0),"Total excede cobrança","OK"))))))</f>
        <v/>
      </c>
    </row>
    <row r="80" ht="20" customHeight="1">
      <c r="A80" s="17" t="n"/>
      <c r="B80" s="17" t="n"/>
      <c r="C80" s="39" t="n"/>
      <c r="D80" s="40" t="n"/>
      <c r="E80" s="17" t="n"/>
      <c r="F80" s="17" t="n"/>
      <c r="G80" s="17" t="n"/>
      <c r="H80" s="23">
        <f>IF($A80="","",IF(COUNTIF($A$5:$A$204,$A80)&gt;1,"ID duplicado",IF(OR($B80="",$C80="",$D80="",$E80="",$D80&lt;=0,$C80&gt;Premissas!$B$2),"Cadastro incompleto/inválido",IF(COUNTIF(Contas!$A$5:$A$124,$B80)=0,"Cobrança inexistente",IF($C80&lt;IFERROR(INDEX(Contas!$H$5:$H$124,MATCH($B80,Contas!$A$5:$A$124,0)),$C80),"Data anterior à emissão",IF(SUMIF($B$5:$B$204,$B80,$D$5:$D$204)&gt;IFERROR(INDEX(Contas!$J$5:$J$124,MATCH($B80,Contas!$A$5:$A$124,0)),0),"Total excede cobrança","OK"))))))</f>
        <v/>
      </c>
    </row>
    <row r="81" ht="20" customHeight="1">
      <c r="A81" s="17" t="n"/>
      <c r="B81" s="17" t="n"/>
      <c r="C81" s="39" t="n"/>
      <c r="D81" s="40" t="n"/>
      <c r="E81" s="17" t="n"/>
      <c r="F81" s="17" t="n"/>
      <c r="G81" s="17" t="n"/>
      <c r="H81" s="21">
        <f>IF($A81="","",IF(COUNTIF($A$5:$A$204,$A81)&gt;1,"ID duplicado",IF(OR($B81="",$C81="",$D81="",$E81="",$D81&lt;=0,$C81&gt;Premissas!$B$2),"Cadastro incompleto/inválido",IF(COUNTIF(Contas!$A$5:$A$124,$B81)=0,"Cobrança inexistente",IF($C81&lt;IFERROR(INDEX(Contas!$H$5:$H$124,MATCH($B81,Contas!$A$5:$A$124,0)),$C81),"Data anterior à emissão",IF(SUMIF($B$5:$B$204,$B81,$D$5:$D$204)&gt;IFERROR(INDEX(Contas!$J$5:$J$124,MATCH($B81,Contas!$A$5:$A$124,0)),0),"Total excede cobrança","OK"))))))</f>
        <v/>
      </c>
    </row>
    <row r="82" ht="20" customHeight="1">
      <c r="A82" s="17" t="n"/>
      <c r="B82" s="17" t="n"/>
      <c r="C82" s="39" t="n"/>
      <c r="D82" s="40" t="n"/>
      <c r="E82" s="17" t="n"/>
      <c r="F82" s="17" t="n"/>
      <c r="G82" s="17" t="n"/>
      <c r="H82" s="23">
        <f>IF($A82="","",IF(COUNTIF($A$5:$A$204,$A82)&gt;1,"ID duplicado",IF(OR($B82="",$C82="",$D82="",$E82="",$D82&lt;=0,$C82&gt;Premissas!$B$2),"Cadastro incompleto/inválido",IF(COUNTIF(Contas!$A$5:$A$124,$B82)=0,"Cobrança inexistente",IF($C82&lt;IFERROR(INDEX(Contas!$H$5:$H$124,MATCH($B82,Contas!$A$5:$A$124,0)),$C82),"Data anterior à emissão",IF(SUMIF($B$5:$B$204,$B82,$D$5:$D$204)&gt;IFERROR(INDEX(Contas!$J$5:$J$124,MATCH($B82,Contas!$A$5:$A$124,0)),0),"Total excede cobrança","OK"))))))</f>
        <v/>
      </c>
    </row>
    <row r="83" ht="20" customHeight="1">
      <c r="A83" s="17" t="n"/>
      <c r="B83" s="17" t="n"/>
      <c r="C83" s="39" t="n"/>
      <c r="D83" s="40" t="n"/>
      <c r="E83" s="17" t="n"/>
      <c r="F83" s="17" t="n"/>
      <c r="G83" s="17" t="n"/>
      <c r="H83" s="21">
        <f>IF($A83="","",IF(COUNTIF($A$5:$A$204,$A83)&gt;1,"ID duplicado",IF(OR($B83="",$C83="",$D83="",$E83="",$D83&lt;=0,$C83&gt;Premissas!$B$2),"Cadastro incompleto/inválido",IF(COUNTIF(Contas!$A$5:$A$124,$B83)=0,"Cobrança inexistente",IF($C83&lt;IFERROR(INDEX(Contas!$H$5:$H$124,MATCH($B83,Contas!$A$5:$A$124,0)),$C83),"Data anterior à emissão",IF(SUMIF($B$5:$B$204,$B83,$D$5:$D$204)&gt;IFERROR(INDEX(Contas!$J$5:$J$124,MATCH($B83,Contas!$A$5:$A$124,0)),0),"Total excede cobrança","OK"))))))</f>
        <v/>
      </c>
    </row>
    <row r="84" ht="20" customHeight="1">
      <c r="A84" s="17" t="n"/>
      <c r="B84" s="17" t="n"/>
      <c r="C84" s="39" t="n"/>
      <c r="D84" s="40" t="n"/>
      <c r="E84" s="17" t="n"/>
      <c r="F84" s="17" t="n"/>
      <c r="G84" s="17" t="n"/>
      <c r="H84" s="23">
        <f>IF($A84="","",IF(COUNTIF($A$5:$A$204,$A84)&gt;1,"ID duplicado",IF(OR($B84="",$C84="",$D84="",$E84="",$D84&lt;=0,$C84&gt;Premissas!$B$2),"Cadastro incompleto/inválido",IF(COUNTIF(Contas!$A$5:$A$124,$B84)=0,"Cobrança inexistente",IF($C84&lt;IFERROR(INDEX(Contas!$H$5:$H$124,MATCH($B84,Contas!$A$5:$A$124,0)),$C84),"Data anterior à emissão",IF(SUMIF($B$5:$B$204,$B84,$D$5:$D$204)&gt;IFERROR(INDEX(Contas!$J$5:$J$124,MATCH($B84,Contas!$A$5:$A$124,0)),0),"Total excede cobrança","OK"))))))</f>
        <v/>
      </c>
    </row>
    <row r="85" ht="20" customHeight="1">
      <c r="A85" s="17" t="n"/>
      <c r="B85" s="17" t="n"/>
      <c r="C85" s="39" t="n"/>
      <c r="D85" s="40" t="n"/>
      <c r="E85" s="17" t="n"/>
      <c r="F85" s="17" t="n"/>
      <c r="G85" s="17" t="n"/>
      <c r="H85" s="21">
        <f>IF($A85="","",IF(COUNTIF($A$5:$A$204,$A85)&gt;1,"ID duplicado",IF(OR($B85="",$C85="",$D85="",$E85="",$D85&lt;=0,$C85&gt;Premissas!$B$2),"Cadastro incompleto/inválido",IF(COUNTIF(Contas!$A$5:$A$124,$B85)=0,"Cobrança inexistente",IF($C85&lt;IFERROR(INDEX(Contas!$H$5:$H$124,MATCH($B85,Contas!$A$5:$A$124,0)),$C85),"Data anterior à emissão",IF(SUMIF($B$5:$B$204,$B85,$D$5:$D$204)&gt;IFERROR(INDEX(Contas!$J$5:$J$124,MATCH($B85,Contas!$A$5:$A$124,0)),0),"Total excede cobrança","OK"))))))</f>
        <v/>
      </c>
    </row>
    <row r="86" ht="20" customHeight="1">
      <c r="A86" s="17" t="n"/>
      <c r="B86" s="17" t="n"/>
      <c r="C86" s="39" t="n"/>
      <c r="D86" s="40" t="n"/>
      <c r="E86" s="17" t="n"/>
      <c r="F86" s="17" t="n"/>
      <c r="G86" s="17" t="n"/>
      <c r="H86" s="23">
        <f>IF($A86="","",IF(COUNTIF($A$5:$A$204,$A86)&gt;1,"ID duplicado",IF(OR($B86="",$C86="",$D86="",$E86="",$D86&lt;=0,$C86&gt;Premissas!$B$2),"Cadastro incompleto/inválido",IF(COUNTIF(Contas!$A$5:$A$124,$B86)=0,"Cobrança inexistente",IF($C86&lt;IFERROR(INDEX(Contas!$H$5:$H$124,MATCH($B86,Contas!$A$5:$A$124,0)),$C86),"Data anterior à emissão",IF(SUMIF($B$5:$B$204,$B86,$D$5:$D$204)&gt;IFERROR(INDEX(Contas!$J$5:$J$124,MATCH($B86,Contas!$A$5:$A$124,0)),0),"Total excede cobrança","OK"))))))</f>
        <v/>
      </c>
    </row>
    <row r="87" ht="20" customHeight="1">
      <c r="A87" s="17" t="n"/>
      <c r="B87" s="17" t="n"/>
      <c r="C87" s="39" t="n"/>
      <c r="D87" s="40" t="n"/>
      <c r="E87" s="17" t="n"/>
      <c r="F87" s="17" t="n"/>
      <c r="G87" s="17" t="n"/>
      <c r="H87" s="21">
        <f>IF($A87="","",IF(COUNTIF($A$5:$A$204,$A87)&gt;1,"ID duplicado",IF(OR($B87="",$C87="",$D87="",$E87="",$D87&lt;=0,$C87&gt;Premissas!$B$2),"Cadastro incompleto/inválido",IF(COUNTIF(Contas!$A$5:$A$124,$B87)=0,"Cobrança inexistente",IF($C87&lt;IFERROR(INDEX(Contas!$H$5:$H$124,MATCH($B87,Contas!$A$5:$A$124,0)),$C87),"Data anterior à emissão",IF(SUMIF($B$5:$B$204,$B87,$D$5:$D$204)&gt;IFERROR(INDEX(Contas!$J$5:$J$124,MATCH($B87,Contas!$A$5:$A$124,0)),0),"Total excede cobrança","OK"))))))</f>
        <v/>
      </c>
    </row>
    <row r="88" ht="20" customHeight="1">
      <c r="A88" s="17" t="n"/>
      <c r="B88" s="17" t="n"/>
      <c r="C88" s="39" t="n"/>
      <c r="D88" s="40" t="n"/>
      <c r="E88" s="17" t="n"/>
      <c r="F88" s="17" t="n"/>
      <c r="G88" s="17" t="n"/>
      <c r="H88" s="23">
        <f>IF($A88="","",IF(COUNTIF($A$5:$A$204,$A88)&gt;1,"ID duplicado",IF(OR($B88="",$C88="",$D88="",$E88="",$D88&lt;=0,$C88&gt;Premissas!$B$2),"Cadastro incompleto/inválido",IF(COUNTIF(Contas!$A$5:$A$124,$B88)=0,"Cobrança inexistente",IF($C88&lt;IFERROR(INDEX(Contas!$H$5:$H$124,MATCH($B88,Contas!$A$5:$A$124,0)),$C88),"Data anterior à emissão",IF(SUMIF($B$5:$B$204,$B88,$D$5:$D$204)&gt;IFERROR(INDEX(Contas!$J$5:$J$124,MATCH($B88,Contas!$A$5:$A$124,0)),0),"Total excede cobrança","OK"))))))</f>
        <v/>
      </c>
    </row>
    <row r="89" ht="20" customHeight="1">
      <c r="A89" s="17" t="n"/>
      <c r="B89" s="17" t="n"/>
      <c r="C89" s="39" t="n"/>
      <c r="D89" s="40" t="n"/>
      <c r="E89" s="17" t="n"/>
      <c r="F89" s="17" t="n"/>
      <c r="G89" s="17" t="n"/>
      <c r="H89" s="21">
        <f>IF($A89="","",IF(COUNTIF($A$5:$A$204,$A89)&gt;1,"ID duplicado",IF(OR($B89="",$C89="",$D89="",$E89="",$D89&lt;=0,$C89&gt;Premissas!$B$2),"Cadastro incompleto/inválido",IF(COUNTIF(Contas!$A$5:$A$124,$B89)=0,"Cobrança inexistente",IF($C89&lt;IFERROR(INDEX(Contas!$H$5:$H$124,MATCH($B89,Contas!$A$5:$A$124,0)),$C89),"Data anterior à emissão",IF(SUMIF($B$5:$B$204,$B89,$D$5:$D$204)&gt;IFERROR(INDEX(Contas!$J$5:$J$124,MATCH($B89,Contas!$A$5:$A$124,0)),0),"Total excede cobrança","OK"))))))</f>
        <v/>
      </c>
    </row>
    <row r="90" ht="20" customHeight="1">
      <c r="A90" s="17" t="n"/>
      <c r="B90" s="17" t="n"/>
      <c r="C90" s="39" t="n"/>
      <c r="D90" s="40" t="n"/>
      <c r="E90" s="17" t="n"/>
      <c r="F90" s="17" t="n"/>
      <c r="G90" s="17" t="n"/>
      <c r="H90" s="23">
        <f>IF($A90="","",IF(COUNTIF($A$5:$A$204,$A90)&gt;1,"ID duplicado",IF(OR($B90="",$C90="",$D90="",$E90="",$D90&lt;=0,$C90&gt;Premissas!$B$2),"Cadastro incompleto/inválido",IF(COUNTIF(Contas!$A$5:$A$124,$B90)=0,"Cobrança inexistente",IF($C90&lt;IFERROR(INDEX(Contas!$H$5:$H$124,MATCH($B90,Contas!$A$5:$A$124,0)),$C90),"Data anterior à emissão",IF(SUMIF($B$5:$B$204,$B90,$D$5:$D$204)&gt;IFERROR(INDEX(Contas!$J$5:$J$124,MATCH($B90,Contas!$A$5:$A$124,0)),0),"Total excede cobrança","OK"))))))</f>
        <v/>
      </c>
    </row>
    <row r="91" ht="20" customHeight="1">
      <c r="A91" s="17" t="n"/>
      <c r="B91" s="17" t="n"/>
      <c r="C91" s="39" t="n"/>
      <c r="D91" s="40" t="n"/>
      <c r="E91" s="17" t="n"/>
      <c r="F91" s="17" t="n"/>
      <c r="G91" s="17" t="n"/>
      <c r="H91" s="21">
        <f>IF($A91="","",IF(COUNTIF($A$5:$A$204,$A91)&gt;1,"ID duplicado",IF(OR($B91="",$C91="",$D91="",$E91="",$D91&lt;=0,$C91&gt;Premissas!$B$2),"Cadastro incompleto/inválido",IF(COUNTIF(Contas!$A$5:$A$124,$B91)=0,"Cobrança inexistente",IF($C91&lt;IFERROR(INDEX(Contas!$H$5:$H$124,MATCH($B91,Contas!$A$5:$A$124,0)),$C91),"Data anterior à emissão",IF(SUMIF($B$5:$B$204,$B91,$D$5:$D$204)&gt;IFERROR(INDEX(Contas!$J$5:$J$124,MATCH($B91,Contas!$A$5:$A$124,0)),0),"Total excede cobrança","OK"))))))</f>
        <v/>
      </c>
    </row>
    <row r="92" ht="20" customHeight="1">
      <c r="A92" s="17" t="n"/>
      <c r="B92" s="17" t="n"/>
      <c r="C92" s="39" t="n"/>
      <c r="D92" s="40" t="n"/>
      <c r="E92" s="17" t="n"/>
      <c r="F92" s="17" t="n"/>
      <c r="G92" s="17" t="n"/>
      <c r="H92" s="23">
        <f>IF($A92="","",IF(COUNTIF($A$5:$A$204,$A92)&gt;1,"ID duplicado",IF(OR($B92="",$C92="",$D92="",$E92="",$D92&lt;=0,$C92&gt;Premissas!$B$2),"Cadastro incompleto/inválido",IF(COUNTIF(Contas!$A$5:$A$124,$B92)=0,"Cobrança inexistente",IF($C92&lt;IFERROR(INDEX(Contas!$H$5:$H$124,MATCH($B92,Contas!$A$5:$A$124,0)),$C92),"Data anterior à emissão",IF(SUMIF($B$5:$B$204,$B92,$D$5:$D$204)&gt;IFERROR(INDEX(Contas!$J$5:$J$124,MATCH($B92,Contas!$A$5:$A$124,0)),0),"Total excede cobrança","OK"))))))</f>
        <v/>
      </c>
    </row>
    <row r="93" ht="20" customHeight="1">
      <c r="A93" s="17" t="n"/>
      <c r="B93" s="17" t="n"/>
      <c r="C93" s="39" t="n"/>
      <c r="D93" s="40" t="n"/>
      <c r="E93" s="17" t="n"/>
      <c r="F93" s="17" t="n"/>
      <c r="G93" s="17" t="n"/>
      <c r="H93" s="21">
        <f>IF($A93="","",IF(COUNTIF($A$5:$A$204,$A93)&gt;1,"ID duplicado",IF(OR($B93="",$C93="",$D93="",$E93="",$D93&lt;=0,$C93&gt;Premissas!$B$2),"Cadastro incompleto/inválido",IF(COUNTIF(Contas!$A$5:$A$124,$B93)=0,"Cobrança inexistente",IF($C93&lt;IFERROR(INDEX(Contas!$H$5:$H$124,MATCH($B93,Contas!$A$5:$A$124,0)),$C93),"Data anterior à emissão",IF(SUMIF($B$5:$B$204,$B93,$D$5:$D$204)&gt;IFERROR(INDEX(Contas!$J$5:$J$124,MATCH($B93,Contas!$A$5:$A$124,0)),0),"Total excede cobrança","OK"))))))</f>
        <v/>
      </c>
    </row>
    <row r="94" ht="20" customHeight="1">
      <c r="A94" s="17" t="n"/>
      <c r="B94" s="17" t="n"/>
      <c r="C94" s="39" t="n"/>
      <c r="D94" s="40" t="n"/>
      <c r="E94" s="17" t="n"/>
      <c r="F94" s="17" t="n"/>
      <c r="G94" s="17" t="n"/>
      <c r="H94" s="23">
        <f>IF($A94="","",IF(COUNTIF($A$5:$A$204,$A94)&gt;1,"ID duplicado",IF(OR($B94="",$C94="",$D94="",$E94="",$D94&lt;=0,$C94&gt;Premissas!$B$2),"Cadastro incompleto/inválido",IF(COUNTIF(Contas!$A$5:$A$124,$B94)=0,"Cobrança inexistente",IF($C94&lt;IFERROR(INDEX(Contas!$H$5:$H$124,MATCH($B94,Contas!$A$5:$A$124,0)),$C94),"Data anterior à emissão",IF(SUMIF($B$5:$B$204,$B94,$D$5:$D$204)&gt;IFERROR(INDEX(Contas!$J$5:$J$124,MATCH($B94,Contas!$A$5:$A$124,0)),0),"Total excede cobrança","OK"))))))</f>
        <v/>
      </c>
    </row>
    <row r="95" ht="20" customHeight="1">
      <c r="A95" s="17" t="n"/>
      <c r="B95" s="17" t="n"/>
      <c r="C95" s="39" t="n"/>
      <c r="D95" s="40" t="n"/>
      <c r="E95" s="17" t="n"/>
      <c r="F95" s="17" t="n"/>
      <c r="G95" s="17" t="n"/>
      <c r="H95" s="21">
        <f>IF($A95="","",IF(COUNTIF($A$5:$A$204,$A95)&gt;1,"ID duplicado",IF(OR($B95="",$C95="",$D95="",$E95="",$D95&lt;=0,$C95&gt;Premissas!$B$2),"Cadastro incompleto/inválido",IF(COUNTIF(Contas!$A$5:$A$124,$B95)=0,"Cobrança inexistente",IF($C95&lt;IFERROR(INDEX(Contas!$H$5:$H$124,MATCH($B95,Contas!$A$5:$A$124,0)),$C95),"Data anterior à emissão",IF(SUMIF($B$5:$B$204,$B95,$D$5:$D$204)&gt;IFERROR(INDEX(Contas!$J$5:$J$124,MATCH($B95,Contas!$A$5:$A$124,0)),0),"Total excede cobrança","OK"))))))</f>
        <v/>
      </c>
    </row>
    <row r="96" ht="20" customHeight="1">
      <c r="A96" s="17" t="n"/>
      <c r="B96" s="17" t="n"/>
      <c r="C96" s="39" t="n"/>
      <c r="D96" s="40" t="n"/>
      <c r="E96" s="17" t="n"/>
      <c r="F96" s="17" t="n"/>
      <c r="G96" s="17" t="n"/>
      <c r="H96" s="23">
        <f>IF($A96="","",IF(COUNTIF($A$5:$A$204,$A96)&gt;1,"ID duplicado",IF(OR($B96="",$C96="",$D96="",$E96="",$D96&lt;=0,$C96&gt;Premissas!$B$2),"Cadastro incompleto/inválido",IF(COUNTIF(Contas!$A$5:$A$124,$B96)=0,"Cobrança inexistente",IF($C96&lt;IFERROR(INDEX(Contas!$H$5:$H$124,MATCH($B96,Contas!$A$5:$A$124,0)),$C96),"Data anterior à emissão",IF(SUMIF($B$5:$B$204,$B96,$D$5:$D$204)&gt;IFERROR(INDEX(Contas!$J$5:$J$124,MATCH($B96,Contas!$A$5:$A$124,0)),0),"Total excede cobrança","OK"))))))</f>
        <v/>
      </c>
    </row>
    <row r="97" ht="20" customHeight="1">
      <c r="A97" s="17" t="n"/>
      <c r="B97" s="17" t="n"/>
      <c r="C97" s="39" t="n"/>
      <c r="D97" s="40" t="n"/>
      <c r="E97" s="17" t="n"/>
      <c r="F97" s="17" t="n"/>
      <c r="G97" s="17" t="n"/>
      <c r="H97" s="21">
        <f>IF($A97="","",IF(COUNTIF($A$5:$A$204,$A97)&gt;1,"ID duplicado",IF(OR($B97="",$C97="",$D97="",$E97="",$D97&lt;=0,$C97&gt;Premissas!$B$2),"Cadastro incompleto/inválido",IF(COUNTIF(Contas!$A$5:$A$124,$B97)=0,"Cobrança inexistente",IF($C97&lt;IFERROR(INDEX(Contas!$H$5:$H$124,MATCH($B97,Contas!$A$5:$A$124,0)),$C97),"Data anterior à emissão",IF(SUMIF($B$5:$B$204,$B97,$D$5:$D$204)&gt;IFERROR(INDEX(Contas!$J$5:$J$124,MATCH($B97,Contas!$A$5:$A$124,0)),0),"Total excede cobrança","OK"))))))</f>
        <v/>
      </c>
    </row>
    <row r="98" ht="20" customHeight="1">
      <c r="A98" s="17" t="n"/>
      <c r="B98" s="17" t="n"/>
      <c r="C98" s="39" t="n"/>
      <c r="D98" s="40" t="n"/>
      <c r="E98" s="17" t="n"/>
      <c r="F98" s="17" t="n"/>
      <c r="G98" s="17" t="n"/>
      <c r="H98" s="23">
        <f>IF($A98="","",IF(COUNTIF($A$5:$A$204,$A98)&gt;1,"ID duplicado",IF(OR($B98="",$C98="",$D98="",$E98="",$D98&lt;=0,$C98&gt;Premissas!$B$2),"Cadastro incompleto/inválido",IF(COUNTIF(Contas!$A$5:$A$124,$B98)=0,"Cobrança inexistente",IF($C98&lt;IFERROR(INDEX(Contas!$H$5:$H$124,MATCH($B98,Contas!$A$5:$A$124,0)),$C98),"Data anterior à emissão",IF(SUMIF($B$5:$B$204,$B98,$D$5:$D$204)&gt;IFERROR(INDEX(Contas!$J$5:$J$124,MATCH($B98,Contas!$A$5:$A$124,0)),0),"Total excede cobrança","OK"))))))</f>
        <v/>
      </c>
    </row>
    <row r="99" ht="20" customHeight="1">
      <c r="A99" s="17" t="n"/>
      <c r="B99" s="17" t="n"/>
      <c r="C99" s="39" t="n"/>
      <c r="D99" s="40" t="n"/>
      <c r="E99" s="17" t="n"/>
      <c r="F99" s="17" t="n"/>
      <c r="G99" s="17" t="n"/>
      <c r="H99" s="21">
        <f>IF($A99="","",IF(COUNTIF($A$5:$A$204,$A99)&gt;1,"ID duplicado",IF(OR($B99="",$C99="",$D99="",$E99="",$D99&lt;=0,$C99&gt;Premissas!$B$2),"Cadastro incompleto/inválido",IF(COUNTIF(Contas!$A$5:$A$124,$B99)=0,"Cobrança inexistente",IF($C99&lt;IFERROR(INDEX(Contas!$H$5:$H$124,MATCH($B99,Contas!$A$5:$A$124,0)),$C99),"Data anterior à emissão",IF(SUMIF($B$5:$B$204,$B99,$D$5:$D$204)&gt;IFERROR(INDEX(Contas!$J$5:$J$124,MATCH($B99,Contas!$A$5:$A$124,0)),0),"Total excede cobrança","OK"))))))</f>
        <v/>
      </c>
    </row>
    <row r="100" ht="20" customHeight="1">
      <c r="A100" s="17" t="n"/>
      <c r="B100" s="17" t="n"/>
      <c r="C100" s="39" t="n"/>
      <c r="D100" s="40" t="n"/>
      <c r="E100" s="17" t="n"/>
      <c r="F100" s="17" t="n"/>
      <c r="G100" s="17" t="n"/>
      <c r="H100" s="23">
        <f>IF($A100="","",IF(COUNTIF($A$5:$A$204,$A100)&gt;1,"ID duplicado",IF(OR($B100="",$C100="",$D100="",$E100="",$D100&lt;=0,$C100&gt;Premissas!$B$2),"Cadastro incompleto/inválido",IF(COUNTIF(Contas!$A$5:$A$124,$B100)=0,"Cobrança inexistente",IF($C100&lt;IFERROR(INDEX(Contas!$H$5:$H$124,MATCH($B100,Contas!$A$5:$A$124,0)),$C100),"Data anterior à emissão",IF(SUMIF($B$5:$B$204,$B100,$D$5:$D$204)&gt;IFERROR(INDEX(Contas!$J$5:$J$124,MATCH($B100,Contas!$A$5:$A$124,0)),0),"Total excede cobrança","OK"))))))</f>
        <v/>
      </c>
    </row>
    <row r="101" ht="20" customHeight="1">
      <c r="A101" s="17" t="n"/>
      <c r="B101" s="17" t="n"/>
      <c r="C101" s="39" t="n"/>
      <c r="D101" s="40" t="n"/>
      <c r="E101" s="17" t="n"/>
      <c r="F101" s="17" t="n"/>
      <c r="G101" s="17" t="n"/>
      <c r="H101" s="21">
        <f>IF($A101="","",IF(COUNTIF($A$5:$A$204,$A101)&gt;1,"ID duplicado",IF(OR($B101="",$C101="",$D101="",$E101="",$D101&lt;=0,$C101&gt;Premissas!$B$2),"Cadastro incompleto/inválido",IF(COUNTIF(Contas!$A$5:$A$124,$B101)=0,"Cobrança inexistente",IF($C101&lt;IFERROR(INDEX(Contas!$H$5:$H$124,MATCH($B101,Contas!$A$5:$A$124,0)),$C101),"Data anterior à emissão",IF(SUMIF($B$5:$B$204,$B101,$D$5:$D$204)&gt;IFERROR(INDEX(Contas!$J$5:$J$124,MATCH($B101,Contas!$A$5:$A$124,0)),0),"Total excede cobrança","OK"))))))</f>
        <v/>
      </c>
    </row>
    <row r="102" ht="20" customHeight="1">
      <c r="A102" s="17" t="n"/>
      <c r="B102" s="17" t="n"/>
      <c r="C102" s="39" t="n"/>
      <c r="D102" s="40" t="n"/>
      <c r="E102" s="17" t="n"/>
      <c r="F102" s="17" t="n"/>
      <c r="G102" s="17" t="n"/>
      <c r="H102" s="23">
        <f>IF($A102="","",IF(COUNTIF($A$5:$A$204,$A102)&gt;1,"ID duplicado",IF(OR($B102="",$C102="",$D102="",$E102="",$D102&lt;=0,$C102&gt;Premissas!$B$2),"Cadastro incompleto/inválido",IF(COUNTIF(Contas!$A$5:$A$124,$B102)=0,"Cobrança inexistente",IF($C102&lt;IFERROR(INDEX(Contas!$H$5:$H$124,MATCH($B102,Contas!$A$5:$A$124,0)),$C102),"Data anterior à emissão",IF(SUMIF($B$5:$B$204,$B102,$D$5:$D$204)&gt;IFERROR(INDEX(Contas!$J$5:$J$124,MATCH($B102,Contas!$A$5:$A$124,0)),0),"Total excede cobrança","OK"))))))</f>
        <v/>
      </c>
    </row>
    <row r="103" ht="20" customHeight="1">
      <c r="A103" s="17" t="n"/>
      <c r="B103" s="17" t="n"/>
      <c r="C103" s="39" t="n"/>
      <c r="D103" s="40" t="n"/>
      <c r="E103" s="17" t="n"/>
      <c r="F103" s="17" t="n"/>
      <c r="G103" s="17" t="n"/>
      <c r="H103" s="21">
        <f>IF($A103="","",IF(COUNTIF($A$5:$A$204,$A103)&gt;1,"ID duplicado",IF(OR($B103="",$C103="",$D103="",$E103="",$D103&lt;=0,$C103&gt;Premissas!$B$2),"Cadastro incompleto/inválido",IF(COUNTIF(Contas!$A$5:$A$124,$B103)=0,"Cobrança inexistente",IF($C103&lt;IFERROR(INDEX(Contas!$H$5:$H$124,MATCH($B103,Contas!$A$5:$A$124,0)),$C103),"Data anterior à emissão",IF(SUMIF($B$5:$B$204,$B103,$D$5:$D$204)&gt;IFERROR(INDEX(Contas!$J$5:$J$124,MATCH($B103,Contas!$A$5:$A$124,0)),0),"Total excede cobrança","OK"))))))</f>
        <v/>
      </c>
    </row>
    <row r="104" ht="20" customHeight="1">
      <c r="A104" s="17" t="n"/>
      <c r="B104" s="17" t="n"/>
      <c r="C104" s="39" t="n"/>
      <c r="D104" s="40" t="n"/>
      <c r="E104" s="17" t="n"/>
      <c r="F104" s="17" t="n"/>
      <c r="G104" s="17" t="n"/>
      <c r="H104" s="23">
        <f>IF($A104="","",IF(COUNTIF($A$5:$A$204,$A104)&gt;1,"ID duplicado",IF(OR($B104="",$C104="",$D104="",$E104="",$D104&lt;=0,$C104&gt;Premissas!$B$2),"Cadastro incompleto/inválido",IF(COUNTIF(Contas!$A$5:$A$124,$B104)=0,"Cobrança inexistente",IF($C104&lt;IFERROR(INDEX(Contas!$H$5:$H$124,MATCH($B104,Contas!$A$5:$A$124,0)),$C104),"Data anterior à emissão",IF(SUMIF($B$5:$B$204,$B104,$D$5:$D$204)&gt;IFERROR(INDEX(Contas!$J$5:$J$124,MATCH($B104,Contas!$A$5:$A$124,0)),0),"Total excede cobrança","OK"))))))</f>
        <v/>
      </c>
    </row>
    <row r="105" ht="20" customHeight="1">
      <c r="A105" s="17" t="n"/>
      <c r="B105" s="17" t="n"/>
      <c r="C105" s="39" t="n"/>
      <c r="D105" s="40" t="n"/>
      <c r="E105" s="17" t="n"/>
      <c r="F105" s="17" t="n"/>
      <c r="G105" s="17" t="n"/>
      <c r="H105" s="21">
        <f>IF($A105="","",IF(COUNTIF($A$5:$A$204,$A105)&gt;1,"ID duplicado",IF(OR($B105="",$C105="",$D105="",$E105="",$D105&lt;=0,$C105&gt;Premissas!$B$2),"Cadastro incompleto/inválido",IF(COUNTIF(Contas!$A$5:$A$124,$B105)=0,"Cobrança inexistente",IF($C105&lt;IFERROR(INDEX(Contas!$H$5:$H$124,MATCH($B105,Contas!$A$5:$A$124,0)),$C105),"Data anterior à emissão",IF(SUMIF($B$5:$B$204,$B105,$D$5:$D$204)&gt;IFERROR(INDEX(Contas!$J$5:$J$124,MATCH($B105,Contas!$A$5:$A$124,0)),0),"Total excede cobrança","OK"))))))</f>
        <v/>
      </c>
    </row>
    <row r="106" ht="20" customHeight="1">
      <c r="A106" s="17" t="n"/>
      <c r="B106" s="17" t="n"/>
      <c r="C106" s="39" t="n"/>
      <c r="D106" s="40" t="n"/>
      <c r="E106" s="17" t="n"/>
      <c r="F106" s="17" t="n"/>
      <c r="G106" s="17" t="n"/>
      <c r="H106" s="23">
        <f>IF($A106="","",IF(COUNTIF($A$5:$A$204,$A106)&gt;1,"ID duplicado",IF(OR($B106="",$C106="",$D106="",$E106="",$D106&lt;=0,$C106&gt;Premissas!$B$2),"Cadastro incompleto/inválido",IF(COUNTIF(Contas!$A$5:$A$124,$B106)=0,"Cobrança inexistente",IF($C106&lt;IFERROR(INDEX(Contas!$H$5:$H$124,MATCH($B106,Contas!$A$5:$A$124,0)),$C106),"Data anterior à emissão",IF(SUMIF($B$5:$B$204,$B106,$D$5:$D$204)&gt;IFERROR(INDEX(Contas!$J$5:$J$124,MATCH($B106,Contas!$A$5:$A$124,0)),0),"Total excede cobrança","OK"))))))</f>
        <v/>
      </c>
    </row>
    <row r="107" ht="20" customHeight="1">
      <c r="A107" s="17" t="n"/>
      <c r="B107" s="17" t="n"/>
      <c r="C107" s="39" t="n"/>
      <c r="D107" s="40" t="n"/>
      <c r="E107" s="17" t="n"/>
      <c r="F107" s="17" t="n"/>
      <c r="G107" s="17" t="n"/>
      <c r="H107" s="21">
        <f>IF($A107="","",IF(COUNTIF($A$5:$A$204,$A107)&gt;1,"ID duplicado",IF(OR($B107="",$C107="",$D107="",$E107="",$D107&lt;=0,$C107&gt;Premissas!$B$2),"Cadastro incompleto/inválido",IF(COUNTIF(Contas!$A$5:$A$124,$B107)=0,"Cobrança inexistente",IF($C107&lt;IFERROR(INDEX(Contas!$H$5:$H$124,MATCH($B107,Contas!$A$5:$A$124,0)),$C107),"Data anterior à emissão",IF(SUMIF($B$5:$B$204,$B107,$D$5:$D$204)&gt;IFERROR(INDEX(Contas!$J$5:$J$124,MATCH($B107,Contas!$A$5:$A$124,0)),0),"Total excede cobrança","OK"))))))</f>
        <v/>
      </c>
    </row>
    <row r="108" ht="20" customHeight="1">
      <c r="A108" s="17" t="n"/>
      <c r="B108" s="17" t="n"/>
      <c r="C108" s="39" t="n"/>
      <c r="D108" s="40" t="n"/>
      <c r="E108" s="17" t="n"/>
      <c r="F108" s="17" t="n"/>
      <c r="G108" s="17" t="n"/>
      <c r="H108" s="23">
        <f>IF($A108="","",IF(COUNTIF($A$5:$A$204,$A108)&gt;1,"ID duplicado",IF(OR($B108="",$C108="",$D108="",$E108="",$D108&lt;=0,$C108&gt;Premissas!$B$2),"Cadastro incompleto/inválido",IF(COUNTIF(Contas!$A$5:$A$124,$B108)=0,"Cobrança inexistente",IF($C108&lt;IFERROR(INDEX(Contas!$H$5:$H$124,MATCH($B108,Contas!$A$5:$A$124,0)),$C108),"Data anterior à emissão",IF(SUMIF($B$5:$B$204,$B108,$D$5:$D$204)&gt;IFERROR(INDEX(Contas!$J$5:$J$124,MATCH($B108,Contas!$A$5:$A$124,0)),0),"Total excede cobrança","OK"))))))</f>
        <v/>
      </c>
    </row>
    <row r="109" ht="20" customHeight="1">
      <c r="A109" s="17" t="n"/>
      <c r="B109" s="17" t="n"/>
      <c r="C109" s="39" t="n"/>
      <c r="D109" s="40" t="n"/>
      <c r="E109" s="17" t="n"/>
      <c r="F109" s="17" t="n"/>
      <c r="G109" s="17" t="n"/>
      <c r="H109" s="21">
        <f>IF($A109="","",IF(COUNTIF($A$5:$A$204,$A109)&gt;1,"ID duplicado",IF(OR($B109="",$C109="",$D109="",$E109="",$D109&lt;=0,$C109&gt;Premissas!$B$2),"Cadastro incompleto/inválido",IF(COUNTIF(Contas!$A$5:$A$124,$B109)=0,"Cobrança inexistente",IF($C109&lt;IFERROR(INDEX(Contas!$H$5:$H$124,MATCH($B109,Contas!$A$5:$A$124,0)),$C109),"Data anterior à emissão",IF(SUMIF($B$5:$B$204,$B109,$D$5:$D$204)&gt;IFERROR(INDEX(Contas!$J$5:$J$124,MATCH($B109,Contas!$A$5:$A$124,0)),0),"Total excede cobrança","OK"))))))</f>
        <v/>
      </c>
    </row>
    <row r="110" ht="20" customHeight="1">
      <c r="A110" s="17" t="n"/>
      <c r="B110" s="17" t="n"/>
      <c r="C110" s="39" t="n"/>
      <c r="D110" s="40" t="n"/>
      <c r="E110" s="17" t="n"/>
      <c r="F110" s="17" t="n"/>
      <c r="G110" s="17" t="n"/>
      <c r="H110" s="23">
        <f>IF($A110="","",IF(COUNTIF($A$5:$A$204,$A110)&gt;1,"ID duplicado",IF(OR($B110="",$C110="",$D110="",$E110="",$D110&lt;=0,$C110&gt;Premissas!$B$2),"Cadastro incompleto/inválido",IF(COUNTIF(Contas!$A$5:$A$124,$B110)=0,"Cobrança inexistente",IF($C110&lt;IFERROR(INDEX(Contas!$H$5:$H$124,MATCH($B110,Contas!$A$5:$A$124,0)),$C110),"Data anterior à emissão",IF(SUMIF($B$5:$B$204,$B110,$D$5:$D$204)&gt;IFERROR(INDEX(Contas!$J$5:$J$124,MATCH($B110,Contas!$A$5:$A$124,0)),0),"Total excede cobrança","OK"))))))</f>
        <v/>
      </c>
    </row>
    <row r="111" ht="20" customHeight="1">
      <c r="A111" s="17" t="n"/>
      <c r="B111" s="17" t="n"/>
      <c r="C111" s="39" t="n"/>
      <c r="D111" s="40" t="n"/>
      <c r="E111" s="17" t="n"/>
      <c r="F111" s="17" t="n"/>
      <c r="G111" s="17" t="n"/>
      <c r="H111" s="21">
        <f>IF($A111="","",IF(COUNTIF($A$5:$A$204,$A111)&gt;1,"ID duplicado",IF(OR($B111="",$C111="",$D111="",$E111="",$D111&lt;=0,$C111&gt;Premissas!$B$2),"Cadastro incompleto/inválido",IF(COUNTIF(Contas!$A$5:$A$124,$B111)=0,"Cobrança inexistente",IF($C111&lt;IFERROR(INDEX(Contas!$H$5:$H$124,MATCH($B111,Contas!$A$5:$A$124,0)),$C111),"Data anterior à emissão",IF(SUMIF($B$5:$B$204,$B111,$D$5:$D$204)&gt;IFERROR(INDEX(Contas!$J$5:$J$124,MATCH($B111,Contas!$A$5:$A$124,0)),0),"Total excede cobrança","OK"))))))</f>
        <v/>
      </c>
    </row>
    <row r="112" ht="20" customHeight="1">
      <c r="A112" s="17" t="n"/>
      <c r="B112" s="17" t="n"/>
      <c r="C112" s="39" t="n"/>
      <c r="D112" s="40" t="n"/>
      <c r="E112" s="17" t="n"/>
      <c r="F112" s="17" t="n"/>
      <c r="G112" s="17" t="n"/>
      <c r="H112" s="23">
        <f>IF($A112="","",IF(COUNTIF($A$5:$A$204,$A112)&gt;1,"ID duplicado",IF(OR($B112="",$C112="",$D112="",$E112="",$D112&lt;=0,$C112&gt;Premissas!$B$2),"Cadastro incompleto/inválido",IF(COUNTIF(Contas!$A$5:$A$124,$B112)=0,"Cobrança inexistente",IF($C112&lt;IFERROR(INDEX(Contas!$H$5:$H$124,MATCH($B112,Contas!$A$5:$A$124,0)),$C112),"Data anterior à emissão",IF(SUMIF($B$5:$B$204,$B112,$D$5:$D$204)&gt;IFERROR(INDEX(Contas!$J$5:$J$124,MATCH($B112,Contas!$A$5:$A$124,0)),0),"Total excede cobrança","OK"))))))</f>
        <v/>
      </c>
    </row>
    <row r="113" ht="20" customHeight="1">
      <c r="A113" s="17" t="n"/>
      <c r="B113" s="17" t="n"/>
      <c r="C113" s="39" t="n"/>
      <c r="D113" s="40" t="n"/>
      <c r="E113" s="17" t="n"/>
      <c r="F113" s="17" t="n"/>
      <c r="G113" s="17" t="n"/>
      <c r="H113" s="21">
        <f>IF($A113="","",IF(COUNTIF($A$5:$A$204,$A113)&gt;1,"ID duplicado",IF(OR($B113="",$C113="",$D113="",$E113="",$D113&lt;=0,$C113&gt;Premissas!$B$2),"Cadastro incompleto/inválido",IF(COUNTIF(Contas!$A$5:$A$124,$B113)=0,"Cobrança inexistente",IF($C113&lt;IFERROR(INDEX(Contas!$H$5:$H$124,MATCH($B113,Contas!$A$5:$A$124,0)),$C113),"Data anterior à emissão",IF(SUMIF($B$5:$B$204,$B113,$D$5:$D$204)&gt;IFERROR(INDEX(Contas!$J$5:$J$124,MATCH($B113,Contas!$A$5:$A$124,0)),0),"Total excede cobrança","OK"))))))</f>
        <v/>
      </c>
    </row>
    <row r="114" ht="20" customHeight="1">
      <c r="A114" s="17" t="n"/>
      <c r="B114" s="17" t="n"/>
      <c r="C114" s="39" t="n"/>
      <c r="D114" s="40" t="n"/>
      <c r="E114" s="17" t="n"/>
      <c r="F114" s="17" t="n"/>
      <c r="G114" s="17" t="n"/>
      <c r="H114" s="23">
        <f>IF($A114="","",IF(COUNTIF($A$5:$A$204,$A114)&gt;1,"ID duplicado",IF(OR($B114="",$C114="",$D114="",$E114="",$D114&lt;=0,$C114&gt;Premissas!$B$2),"Cadastro incompleto/inválido",IF(COUNTIF(Contas!$A$5:$A$124,$B114)=0,"Cobrança inexistente",IF($C114&lt;IFERROR(INDEX(Contas!$H$5:$H$124,MATCH($B114,Contas!$A$5:$A$124,0)),$C114),"Data anterior à emissão",IF(SUMIF($B$5:$B$204,$B114,$D$5:$D$204)&gt;IFERROR(INDEX(Contas!$J$5:$J$124,MATCH($B114,Contas!$A$5:$A$124,0)),0),"Total excede cobrança","OK"))))))</f>
        <v/>
      </c>
    </row>
    <row r="115" ht="20" customHeight="1">
      <c r="A115" s="17" t="n"/>
      <c r="B115" s="17" t="n"/>
      <c r="C115" s="39" t="n"/>
      <c r="D115" s="40" t="n"/>
      <c r="E115" s="17" t="n"/>
      <c r="F115" s="17" t="n"/>
      <c r="G115" s="17" t="n"/>
      <c r="H115" s="21">
        <f>IF($A115="","",IF(COUNTIF($A$5:$A$204,$A115)&gt;1,"ID duplicado",IF(OR($B115="",$C115="",$D115="",$E115="",$D115&lt;=0,$C115&gt;Premissas!$B$2),"Cadastro incompleto/inválido",IF(COUNTIF(Contas!$A$5:$A$124,$B115)=0,"Cobrança inexistente",IF($C115&lt;IFERROR(INDEX(Contas!$H$5:$H$124,MATCH($B115,Contas!$A$5:$A$124,0)),$C115),"Data anterior à emissão",IF(SUMIF($B$5:$B$204,$B115,$D$5:$D$204)&gt;IFERROR(INDEX(Contas!$J$5:$J$124,MATCH($B115,Contas!$A$5:$A$124,0)),0),"Total excede cobrança","OK"))))))</f>
        <v/>
      </c>
    </row>
    <row r="116" ht="20" customHeight="1">
      <c r="A116" s="17" t="n"/>
      <c r="B116" s="17" t="n"/>
      <c r="C116" s="39" t="n"/>
      <c r="D116" s="40" t="n"/>
      <c r="E116" s="17" t="n"/>
      <c r="F116" s="17" t="n"/>
      <c r="G116" s="17" t="n"/>
      <c r="H116" s="23">
        <f>IF($A116="","",IF(COUNTIF($A$5:$A$204,$A116)&gt;1,"ID duplicado",IF(OR($B116="",$C116="",$D116="",$E116="",$D116&lt;=0,$C116&gt;Premissas!$B$2),"Cadastro incompleto/inválido",IF(COUNTIF(Contas!$A$5:$A$124,$B116)=0,"Cobrança inexistente",IF($C116&lt;IFERROR(INDEX(Contas!$H$5:$H$124,MATCH($B116,Contas!$A$5:$A$124,0)),$C116),"Data anterior à emissão",IF(SUMIF($B$5:$B$204,$B116,$D$5:$D$204)&gt;IFERROR(INDEX(Contas!$J$5:$J$124,MATCH($B116,Contas!$A$5:$A$124,0)),0),"Total excede cobrança","OK"))))))</f>
        <v/>
      </c>
    </row>
    <row r="117" ht="20" customHeight="1">
      <c r="A117" s="17" t="n"/>
      <c r="B117" s="17" t="n"/>
      <c r="C117" s="39" t="n"/>
      <c r="D117" s="40" t="n"/>
      <c r="E117" s="17" t="n"/>
      <c r="F117" s="17" t="n"/>
      <c r="G117" s="17" t="n"/>
      <c r="H117" s="21">
        <f>IF($A117="","",IF(COUNTIF($A$5:$A$204,$A117)&gt;1,"ID duplicado",IF(OR($B117="",$C117="",$D117="",$E117="",$D117&lt;=0,$C117&gt;Premissas!$B$2),"Cadastro incompleto/inválido",IF(COUNTIF(Contas!$A$5:$A$124,$B117)=0,"Cobrança inexistente",IF($C117&lt;IFERROR(INDEX(Contas!$H$5:$H$124,MATCH($B117,Contas!$A$5:$A$124,0)),$C117),"Data anterior à emissão",IF(SUMIF($B$5:$B$204,$B117,$D$5:$D$204)&gt;IFERROR(INDEX(Contas!$J$5:$J$124,MATCH($B117,Contas!$A$5:$A$124,0)),0),"Total excede cobrança","OK"))))))</f>
        <v/>
      </c>
    </row>
    <row r="118" ht="20" customHeight="1">
      <c r="A118" s="17" t="n"/>
      <c r="B118" s="17" t="n"/>
      <c r="C118" s="39" t="n"/>
      <c r="D118" s="40" t="n"/>
      <c r="E118" s="17" t="n"/>
      <c r="F118" s="17" t="n"/>
      <c r="G118" s="17" t="n"/>
      <c r="H118" s="23">
        <f>IF($A118="","",IF(COUNTIF($A$5:$A$204,$A118)&gt;1,"ID duplicado",IF(OR($B118="",$C118="",$D118="",$E118="",$D118&lt;=0,$C118&gt;Premissas!$B$2),"Cadastro incompleto/inválido",IF(COUNTIF(Contas!$A$5:$A$124,$B118)=0,"Cobrança inexistente",IF($C118&lt;IFERROR(INDEX(Contas!$H$5:$H$124,MATCH($B118,Contas!$A$5:$A$124,0)),$C118),"Data anterior à emissão",IF(SUMIF($B$5:$B$204,$B118,$D$5:$D$204)&gt;IFERROR(INDEX(Contas!$J$5:$J$124,MATCH($B118,Contas!$A$5:$A$124,0)),0),"Total excede cobrança","OK"))))))</f>
        <v/>
      </c>
    </row>
    <row r="119" ht="20" customHeight="1">
      <c r="A119" s="17" t="n"/>
      <c r="B119" s="17" t="n"/>
      <c r="C119" s="39" t="n"/>
      <c r="D119" s="40" t="n"/>
      <c r="E119" s="17" t="n"/>
      <c r="F119" s="17" t="n"/>
      <c r="G119" s="17" t="n"/>
      <c r="H119" s="21">
        <f>IF($A119="","",IF(COUNTIF($A$5:$A$204,$A119)&gt;1,"ID duplicado",IF(OR($B119="",$C119="",$D119="",$E119="",$D119&lt;=0,$C119&gt;Premissas!$B$2),"Cadastro incompleto/inválido",IF(COUNTIF(Contas!$A$5:$A$124,$B119)=0,"Cobrança inexistente",IF($C119&lt;IFERROR(INDEX(Contas!$H$5:$H$124,MATCH($B119,Contas!$A$5:$A$124,0)),$C119),"Data anterior à emissão",IF(SUMIF($B$5:$B$204,$B119,$D$5:$D$204)&gt;IFERROR(INDEX(Contas!$J$5:$J$124,MATCH($B119,Contas!$A$5:$A$124,0)),0),"Total excede cobrança","OK"))))))</f>
        <v/>
      </c>
    </row>
    <row r="120" ht="20" customHeight="1">
      <c r="A120" s="17" t="n"/>
      <c r="B120" s="17" t="n"/>
      <c r="C120" s="39" t="n"/>
      <c r="D120" s="40" t="n"/>
      <c r="E120" s="17" t="n"/>
      <c r="F120" s="17" t="n"/>
      <c r="G120" s="17" t="n"/>
      <c r="H120" s="23">
        <f>IF($A120="","",IF(COUNTIF($A$5:$A$204,$A120)&gt;1,"ID duplicado",IF(OR($B120="",$C120="",$D120="",$E120="",$D120&lt;=0,$C120&gt;Premissas!$B$2),"Cadastro incompleto/inválido",IF(COUNTIF(Contas!$A$5:$A$124,$B120)=0,"Cobrança inexistente",IF($C120&lt;IFERROR(INDEX(Contas!$H$5:$H$124,MATCH($B120,Contas!$A$5:$A$124,0)),$C120),"Data anterior à emissão",IF(SUMIF($B$5:$B$204,$B120,$D$5:$D$204)&gt;IFERROR(INDEX(Contas!$J$5:$J$124,MATCH($B120,Contas!$A$5:$A$124,0)),0),"Total excede cobrança","OK"))))))</f>
        <v/>
      </c>
    </row>
    <row r="121" ht="20" customHeight="1">
      <c r="A121" s="17" t="n"/>
      <c r="B121" s="17" t="n"/>
      <c r="C121" s="39" t="n"/>
      <c r="D121" s="40" t="n"/>
      <c r="E121" s="17" t="n"/>
      <c r="F121" s="17" t="n"/>
      <c r="G121" s="17" t="n"/>
      <c r="H121" s="21">
        <f>IF($A121="","",IF(COUNTIF($A$5:$A$204,$A121)&gt;1,"ID duplicado",IF(OR($B121="",$C121="",$D121="",$E121="",$D121&lt;=0,$C121&gt;Premissas!$B$2),"Cadastro incompleto/inválido",IF(COUNTIF(Contas!$A$5:$A$124,$B121)=0,"Cobrança inexistente",IF($C121&lt;IFERROR(INDEX(Contas!$H$5:$H$124,MATCH($B121,Contas!$A$5:$A$124,0)),$C121),"Data anterior à emissão",IF(SUMIF($B$5:$B$204,$B121,$D$5:$D$204)&gt;IFERROR(INDEX(Contas!$J$5:$J$124,MATCH($B121,Contas!$A$5:$A$124,0)),0),"Total excede cobrança","OK"))))))</f>
        <v/>
      </c>
    </row>
    <row r="122" ht="20" customHeight="1">
      <c r="A122" s="17" t="n"/>
      <c r="B122" s="17" t="n"/>
      <c r="C122" s="39" t="n"/>
      <c r="D122" s="40" t="n"/>
      <c r="E122" s="17" t="n"/>
      <c r="F122" s="17" t="n"/>
      <c r="G122" s="17" t="n"/>
      <c r="H122" s="23">
        <f>IF($A122="","",IF(COUNTIF($A$5:$A$204,$A122)&gt;1,"ID duplicado",IF(OR($B122="",$C122="",$D122="",$E122="",$D122&lt;=0,$C122&gt;Premissas!$B$2),"Cadastro incompleto/inválido",IF(COUNTIF(Contas!$A$5:$A$124,$B122)=0,"Cobrança inexistente",IF($C122&lt;IFERROR(INDEX(Contas!$H$5:$H$124,MATCH($B122,Contas!$A$5:$A$124,0)),$C122),"Data anterior à emissão",IF(SUMIF($B$5:$B$204,$B122,$D$5:$D$204)&gt;IFERROR(INDEX(Contas!$J$5:$J$124,MATCH($B122,Contas!$A$5:$A$124,0)),0),"Total excede cobrança","OK"))))))</f>
        <v/>
      </c>
    </row>
    <row r="123" ht="20" customHeight="1">
      <c r="A123" s="17" t="n"/>
      <c r="B123" s="17" t="n"/>
      <c r="C123" s="39" t="n"/>
      <c r="D123" s="40" t="n"/>
      <c r="E123" s="17" t="n"/>
      <c r="F123" s="17" t="n"/>
      <c r="G123" s="17" t="n"/>
      <c r="H123" s="21">
        <f>IF($A123="","",IF(COUNTIF($A$5:$A$204,$A123)&gt;1,"ID duplicado",IF(OR($B123="",$C123="",$D123="",$E123="",$D123&lt;=0,$C123&gt;Premissas!$B$2),"Cadastro incompleto/inválido",IF(COUNTIF(Contas!$A$5:$A$124,$B123)=0,"Cobrança inexistente",IF($C123&lt;IFERROR(INDEX(Contas!$H$5:$H$124,MATCH($B123,Contas!$A$5:$A$124,0)),$C123),"Data anterior à emissão",IF(SUMIF($B$5:$B$204,$B123,$D$5:$D$204)&gt;IFERROR(INDEX(Contas!$J$5:$J$124,MATCH($B123,Contas!$A$5:$A$124,0)),0),"Total excede cobrança","OK"))))))</f>
        <v/>
      </c>
    </row>
    <row r="124" ht="20" customHeight="1">
      <c r="A124" s="17" t="n"/>
      <c r="B124" s="17" t="n"/>
      <c r="C124" s="39" t="n"/>
      <c r="D124" s="40" t="n"/>
      <c r="E124" s="17" t="n"/>
      <c r="F124" s="17" t="n"/>
      <c r="G124" s="17" t="n"/>
      <c r="H124" s="23">
        <f>IF($A124="","",IF(COUNTIF($A$5:$A$204,$A124)&gt;1,"ID duplicado",IF(OR($B124="",$C124="",$D124="",$E124="",$D124&lt;=0,$C124&gt;Premissas!$B$2),"Cadastro incompleto/inválido",IF(COUNTIF(Contas!$A$5:$A$124,$B124)=0,"Cobrança inexistente",IF($C124&lt;IFERROR(INDEX(Contas!$H$5:$H$124,MATCH($B124,Contas!$A$5:$A$124,0)),$C124),"Data anterior à emissão",IF(SUMIF($B$5:$B$204,$B124,$D$5:$D$204)&gt;IFERROR(INDEX(Contas!$J$5:$J$124,MATCH($B124,Contas!$A$5:$A$124,0)),0),"Total excede cobrança","OK"))))))</f>
        <v/>
      </c>
    </row>
    <row r="125" ht="20" customHeight="1">
      <c r="A125" s="17" t="n"/>
      <c r="B125" s="17" t="n"/>
      <c r="C125" s="39" t="n"/>
      <c r="D125" s="40" t="n"/>
      <c r="E125" s="17" t="n"/>
      <c r="F125" s="17" t="n"/>
      <c r="G125" s="17" t="n"/>
      <c r="H125" s="21">
        <f>IF($A125="","",IF(COUNTIF($A$5:$A$204,$A125)&gt;1,"ID duplicado",IF(OR($B125="",$C125="",$D125="",$E125="",$D125&lt;=0,$C125&gt;Premissas!$B$2),"Cadastro incompleto/inválido",IF(COUNTIF(Contas!$A$5:$A$124,$B125)=0,"Cobrança inexistente",IF($C125&lt;IFERROR(INDEX(Contas!$H$5:$H$124,MATCH($B125,Contas!$A$5:$A$124,0)),$C125),"Data anterior à emissão",IF(SUMIF($B$5:$B$204,$B125,$D$5:$D$204)&gt;IFERROR(INDEX(Contas!$J$5:$J$124,MATCH($B125,Contas!$A$5:$A$124,0)),0),"Total excede cobrança","OK"))))))</f>
        <v/>
      </c>
    </row>
    <row r="126" ht="20" customHeight="1">
      <c r="A126" s="17" t="n"/>
      <c r="B126" s="17" t="n"/>
      <c r="C126" s="39" t="n"/>
      <c r="D126" s="40" t="n"/>
      <c r="E126" s="17" t="n"/>
      <c r="F126" s="17" t="n"/>
      <c r="G126" s="17" t="n"/>
      <c r="H126" s="23">
        <f>IF($A126="","",IF(COUNTIF($A$5:$A$204,$A126)&gt;1,"ID duplicado",IF(OR($B126="",$C126="",$D126="",$E126="",$D126&lt;=0,$C126&gt;Premissas!$B$2),"Cadastro incompleto/inválido",IF(COUNTIF(Contas!$A$5:$A$124,$B126)=0,"Cobrança inexistente",IF($C126&lt;IFERROR(INDEX(Contas!$H$5:$H$124,MATCH($B126,Contas!$A$5:$A$124,0)),$C126),"Data anterior à emissão",IF(SUMIF($B$5:$B$204,$B126,$D$5:$D$204)&gt;IFERROR(INDEX(Contas!$J$5:$J$124,MATCH($B126,Contas!$A$5:$A$124,0)),0),"Total excede cobrança","OK"))))))</f>
        <v/>
      </c>
    </row>
    <row r="127" ht="20" customHeight="1">
      <c r="A127" s="17" t="n"/>
      <c r="B127" s="17" t="n"/>
      <c r="C127" s="39" t="n"/>
      <c r="D127" s="40" t="n"/>
      <c r="E127" s="17" t="n"/>
      <c r="F127" s="17" t="n"/>
      <c r="G127" s="17" t="n"/>
      <c r="H127" s="21">
        <f>IF($A127="","",IF(COUNTIF($A$5:$A$204,$A127)&gt;1,"ID duplicado",IF(OR($B127="",$C127="",$D127="",$E127="",$D127&lt;=0,$C127&gt;Premissas!$B$2),"Cadastro incompleto/inválido",IF(COUNTIF(Contas!$A$5:$A$124,$B127)=0,"Cobrança inexistente",IF($C127&lt;IFERROR(INDEX(Contas!$H$5:$H$124,MATCH($B127,Contas!$A$5:$A$124,0)),$C127),"Data anterior à emissão",IF(SUMIF($B$5:$B$204,$B127,$D$5:$D$204)&gt;IFERROR(INDEX(Contas!$J$5:$J$124,MATCH($B127,Contas!$A$5:$A$124,0)),0),"Total excede cobrança","OK"))))))</f>
        <v/>
      </c>
    </row>
    <row r="128" ht="20" customHeight="1">
      <c r="A128" s="17" t="n"/>
      <c r="B128" s="17" t="n"/>
      <c r="C128" s="39" t="n"/>
      <c r="D128" s="40" t="n"/>
      <c r="E128" s="17" t="n"/>
      <c r="F128" s="17" t="n"/>
      <c r="G128" s="17" t="n"/>
      <c r="H128" s="23">
        <f>IF($A128="","",IF(COUNTIF($A$5:$A$204,$A128)&gt;1,"ID duplicado",IF(OR($B128="",$C128="",$D128="",$E128="",$D128&lt;=0,$C128&gt;Premissas!$B$2),"Cadastro incompleto/inválido",IF(COUNTIF(Contas!$A$5:$A$124,$B128)=0,"Cobrança inexistente",IF($C128&lt;IFERROR(INDEX(Contas!$H$5:$H$124,MATCH($B128,Contas!$A$5:$A$124,0)),$C128),"Data anterior à emissão",IF(SUMIF($B$5:$B$204,$B128,$D$5:$D$204)&gt;IFERROR(INDEX(Contas!$J$5:$J$124,MATCH($B128,Contas!$A$5:$A$124,0)),0),"Total excede cobrança","OK"))))))</f>
        <v/>
      </c>
    </row>
    <row r="129" ht="20" customHeight="1">
      <c r="A129" s="17" t="n"/>
      <c r="B129" s="17" t="n"/>
      <c r="C129" s="39" t="n"/>
      <c r="D129" s="40" t="n"/>
      <c r="E129" s="17" t="n"/>
      <c r="F129" s="17" t="n"/>
      <c r="G129" s="17" t="n"/>
      <c r="H129" s="21">
        <f>IF($A129="","",IF(COUNTIF($A$5:$A$204,$A129)&gt;1,"ID duplicado",IF(OR($B129="",$C129="",$D129="",$E129="",$D129&lt;=0,$C129&gt;Premissas!$B$2),"Cadastro incompleto/inválido",IF(COUNTIF(Contas!$A$5:$A$124,$B129)=0,"Cobrança inexistente",IF($C129&lt;IFERROR(INDEX(Contas!$H$5:$H$124,MATCH($B129,Contas!$A$5:$A$124,0)),$C129),"Data anterior à emissão",IF(SUMIF($B$5:$B$204,$B129,$D$5:$D$204)&gt;IFERROR(INDEX(Contas!$J$5:$J$124,MATCH($B129,Contas!$A$5:$A$124,0)),0),"Total excede cobrança","OK"))))))</f>
        <v/>
      </c>
    </row>
    <row r="130" ht="20" customHeight="1">
      <c r="A130" s="17" t="n"/>
      <c r="B130" s="17" t="n"/>
      <c r="C130" s="39" t="n"/>
      <c r="D130" s="40" t="n"/>
      <c r="E130" s="17" t="n"/>
      <c r="F130" s="17" t="n"/>
      <c r="G130" s="17" t="n"/>
      <c r="H130" s="23">
        <f>IF($A130="","",IF(COUNTIF($A$5:$A$204,$A130)&gt;1,"ID duplicado",IF(OR($B130="",$C130="",$D130="",$E130="",$D130&lt;=0,$C130&gt;Premissas!$B$2),"Cadastro incompleto/inválido",IF(COUNTIF(Contas!$A$5:$A$124,$B130)=0,"Cobrança inexistente",IF($C130&lt;IFERROR(INDEX(Contas!$H$5:$H$124,MATCH($B130,Contas!$A$5:$A$124,0)),$C130),"Data anterior à emissão",IF(SUMIF($B$5:$B$204,$B130,$D$5:$D$204)&gt;IFERROR(INDEX(Contas!$J$5:$J$124,MATCH($B130,Contas!$A$5:$A$124,0)),0),"Total excede cobrança","OK"))))))</f>
        <v/>
      </c>
    </row>
    <row r="131" ht="20" customHeight="1">
      <c r="A131" s="17" t="n"/>
      <c r="B131" s="17" t="n"/>
      <c r="C131" s="39" t="n"/>
      <c r="D131" s="40" t="n"/>
      <c r="E131" s="17" t="n"/>
      <c r="F131" s="17" t="n"/>
      <c r="G131" s="17" t="n"/>
      <c r="H131" s="21">
        <f>IF($A131="","",IF(COUNTIF($A$5:$A$204,$A131)&gt;1,"ID duplicado",IF(OR($B131="",$C131="",$D131="",$E131="",$D131&lt;=0,$C131&gt;Premissas!$B$2),"Cadastro incompleto/inválido",IF(COUNTIF(Contas!$A$5:$A$124,$B131)=0,"Cobrança inexistente",IF($C131&lt;IFERROR(INDEX(Contas!$H$5:$H$124,MATCH($B131,Contas!$A$5:$A$124,0)),$C131),"Data anterior à emissão",IF(SUMIF($B$5:$B$204,$B131,$D$5:$D$204)&gt;IFERROR(INDEX(Contas!$J$5:$J$124,MATCH($B131,Contas!$A$5:$A$124,0)),0),"Total excede cobrança","OK"))))))</f>
        <v/>
      </c>
    </row>
    <row r="132" ht="20" customHeight="1">
      <c r="A132" s="17" t="n"/>
      <c r="B132" s="17" t="n"/>
      <c r="C132" s="39" t="n"/>
      <c r="D132" s="40" t="n"/>
      <c r="E132" s="17" t="n"/>
      <c r="F132" s="17" t="n"/>
      <c r="G132" s="17" t="n"/>
      <c r="H132" s="23">
        <f>IF($A132="","",IF(COUNTIF($A$5:$A$204,$A132)&gt;1,"ID duplicado",IF(OR($B132="",$C132="",$D132="",$E132="",$D132&lt;=0,$C132&gt;Premissas!$B$2),"Cadastro incompleto/inválido",IF(COUNTIF(Contas!$A$5:$A$124,$B132)=0,"Cobrança inexistente",IF($C132&lt;IFERROR(INDEX(Contas!$H$5:$H$124,MATCH($B132,Contas!$A$5:$A$124,0)),$C132),"Data anterior à emissão",IF(SUMIF($B$5:$B$204,$B132,$D$5:$D$204)&gt;IFERROR(INDEX(Contas!$J$5:$J$124,MATCH($B132,Contas!$A$5:$A$124,0)),0),"Total excede cobrança","OK"))))))</f>
        <v/>
      </c>
    </row>
    <row r="133" ht="20" customHeight="1">
      <c r="A133" s="17" t="n"/>
      <c r="B133" s="17" t="n"/>
      <c r="C133" s="39" t="n"/>
      <c r="D133" s="40" t="n"/>
      <c r="E133" s="17" t="n"/>
      <c r="F133" s="17" t="n"/>
      <c r="G133" s="17" t="n"/>
      <c r="H133" s="21">
        <f>IF($A133="","",IF(COUNTIF($A$5:$A$204,$A133)&gt;1,"ID duplicado",IF(OR($B133="",$C133="",$D133="",$E133="",$D133&lt;=0,$C133&gt;Premissas!$B$2),"Cadastro incompleto/inválido",IF(COUNTIF(Contas!$A$5:$A$124,$B133)=0,"Cobrança inexistente",IF($C133&lt;IFERROR(INDEX(Contas!$H$5:$H$124,MATCH($B133,Contas!$A$5:$A$124,0)),$C133),"Data anterior à emissão",IF(SUMIF($B$5:$B$204,$B133,$D$5:$D$204)&gt;IFERROR(INDEX(Contas!$J$5:$J$124,MATCH($B133,Contas!$A$5:$A$124,0)),0),"Total excede cobrança","OK"))))))</f>
        <v/>
      </c>
    </row>
    <row r="134" ht="20" customHeight="1">
      <c r="A134" s="17" t="n"/>
      <c r="B134" s="17" t="n"/>
      <c r="C134" s="39" t="n"/>
      <c r="D134" s="40" t="n"/>
      <c r="E134" s="17" t="n"/>
      <c r="F134" s="17" t="n"/>
      <c r="G134" s="17" t="n"/>
      <c r="H134" s="23">
        <f>IF($A134="","",IF(COUNTIF($A$5:$A$204,$A134)&gt;1,"ID duplicado",IF(OR($B134="",$C134="",$D134="",$E134="",$D134&lt;=0,$C134&gt;Premissas!$B$2),"Cadastro incompleto/inválido",IF(COUNTIF(Contas!$A$5:$A$124,$B134)=0,"Cobrança inexistente",IF($C134&lt;IFERROR(INDEX(Contas!$H$5:$H$124,MATCH($B134,Contas!$A$5:$A$124,0)),$C134),"Data anterior à emissão",IF(SUMIF($B$5:$B$204,$B134,$D$5:$D$204)&gt;IFERROR(INDEX(Contas!$J$5:$J$124,MATCH($B134,Contas!$A$5:$A$124,0)),0),"Total excede cobrança","OK"))))))</f>
        <v/>
      </c>
    </row>
    <row r="135" ht="20" customHeight="1">
      <c r="A135" s="17" t="n"/>
      <c r="B135" s="17" t="n"/>
      <c r="C135" s="39" t="n"/>
      <c r="D135" s="40" t="n"/>
      <c r="E135" s="17" t="n"/>
      <c r="F135" s="17" t="n"/>
      <c r="G135" s="17" t="n"/>
      <c r="H135" s="21">
        <f>IF($A135="","",IF(COUNTIF($A$5:$A$204,$A135)&gt;1,"ID duplicado",IF(OR($B135="",$C135="",$D135="",$E135="",$D135&lt;=0,$C135&gt;Premissas!$B$2),"Cadastro incompleto/inválido",IF(COUNTIF(Contas!$A$5:$A$124,$B135)=0,"Cobrança inexistente",IF($C135&lt;IFERROR(INDEX(Contas!$H$5:$H$124,MATCH($B135,Contas!$A$5:$A$124,0)),$C135),"Data anterior à emissão",IF(SUMIF($B$5:$B$204,$B135,$D$5:$D$204)&gt;IFERROR(INDEX(Contas!$J$5:$J$124,MATCH($B135,Contas!$A$5:$A$124,0)),0),"Total excede cobrança","OK"))))))</f>
        <v/>
      </c>
    </row>
    <row r="136" ht="20" customHeight="1">
      <c r="A136" s="17" t="n"/>
      <c r="B136" s="17" t="n"/>
      <c r="C136" s="39" t="n"/>
      <c r="D136" s="40" t="n"/>
      <c r="E136" s="17" t="n"/>
      <c r="F136" s="17" t="n"/>
      <c r="G136" s="17" t="n"/>
      <c r="H136" s="23">
        <f>IF($A136="","",IF(COUNTIF($A$5:$A$204,$A136)&gt;1,"ID duplicado",IF(OR($B136="",$C136="",$D136="",$E136="",$D136&lt;=0,$C136&gt;Premissas!$B$2),"Cadastro incompleto/inválido",IF(COUNTIF(Contas!$A$5:$A$124,$B136)=0,"Cobrança inexistente",IF($C136&lt;IFERROR(INDEX(Contas!$H$5:$H$124,MATCH($B136,Contas!$A$5:$A$124,0)),$C136),"Data anterior à emissão",IF(SUMIF($B$5:$B$204,$B136,$D$5:$D$204)&gt;IFERROR(INDEX(Contas!$J$5:$J$124,MATCH($B136,Contas!$A$5:$A$124,0)),0),"Total excede cobrança","OK"))))))</f>
        <v/>
      </c>
    </row>
    <row r="137" ht="20" customHeight="1">
      <c r="A137" s="17" t="n"/>
      <c r="B137" s="17" t="n"/>
      <c r="C137" s="39" t="n"/>
      <c r="D137" s="40" t="n"/>
      <c r="E137" s="17" t="n"/>
      <c r="F137" s="17" t="n"/>
      <c r="G137" s="17" t="n"/>
      <c r="H137" s="21">
        <f>IF($A137="","",IF(COUNTIF($A$5:$A$204,$A137)&gt;1,"ID duplicado",IF(OR($B137="",$C137="",$D137="",$E137="",$D137&lt;=0,$C137&gt;Premissas!$B$2),"Cadastro incompleto/inválido",IF(COUNTIF(Contas!$A$5:$A$124,$B137)=0,"Cobrança inexistente",IF($C137&lt;IFERROR(INDEX(Contas!$H$5:$H$124,MATCH($B137,Contas!$A$5:$A$124,0)),$C137),"Data anterior à emissão",IF(SUMIF($B$5:$B$204,$B137,$D$5:$D$204)&gt;IFERROR(INDEX(Contas!$J$5:$J$124,MATCH($B137,Contas!$A$5:$A$124,0)),0),"Total excede cobrança","OK"))))))</f>
        <v/>
      </c>
    </row>
    <row r="138" ht="20" customHeight="1">
      <c r="A138" s="17" t="n"/>
      <c r="B138" s="17" t="n"/>
      <c r="C138" s="39" t="n"/>
      <c r="D138" s="40" t="n"/>
      <c r="E138" s="17" t="n"/>
      <c r="F138" s="17" t="n"/>
      <c r="G138" s="17" t="n"/>
      <c r="H138" s="23">
        <f>IF($A138="","",IF(COUNTIF($A$5:$A$204,$A138)&gt;1,"ID duplicado",IF(OR($B138="",$C138="",$D138="",$E138="",$D138&lt;=0,$C138&gt;Premissas!$B$2),"Cadastro incompleto/inválido",IF(COUNTIF(Contas!$A$5:$A$124,$B138)=0,"Cobrança inexistente",IF($C138&lt;IFERROR(INDEX(Contas!$H$5:$H$124,MATCH($B138,Contas!$A$5:$A$124,0)),$C138),"Data anterior à emissão",IF(SUMIF($B$5:$B$204,$B138,$D$5:$D$204)&gt;IFERROR(INDEX(Contas!$J$5:$J$124,MATCH($B138,Contas!$A$5:$A$124,0)),0),"Total excede cobrança","OK"))))))</f>
        <v/>
      </c>
    </row>
    <row r="139" ht="20" customHeight="1">
      <c r="A139" s="17" t="n"/>
      <c r="B139" s="17" t="n"/>
      <c r="C139" s="39" t="n"/>
      <c r="D139" s="40" t="n"/>
      <c r="E139" s="17" t="n"/>
      <c r="F139" s="17" t="n"/>
      <c r="G139" s="17" t="n"/>
      <c r="H139" s="21">
        <f>IF($A139="","",IF(COUNTIF($A$5:$A$204,$A139)&gt;1,"ID duplicado",IF(OR($B139="",$C139="",$D139="",$E139="",$D139&lt;=0,$C139&gt;Premissas!$B$2),"Cadastro incompleto/inválido",IF(COUNTIF(Contas!$A$5:$A$124,$B139)=0,"Cobrança inexistente",IF($C139&lt;IFERROR(INDEX(Contas!$H$5:$H$124,MATCH($B139,Contas!$A$5:$A$124,0)),$C139),"Data anterior à emissão",IF(SUMIF($B$5:$B$204,$B139,$D$5:$D$204)&gt;IFERROR(INDEX(Contas!$J$5:$J$124,MATCH($B139,Contas!$A$5:$A$124,0)),0),"Total excede cobrança","OK"))))))</f>
        <v/>
      </c>
    </row>
    <row r="140" ht="20" customHeight="1">
      <c r="A140" s="17" t="n"/>
      <c r="B140" s="17" t="n"/>
      <c r="C140" s="39" t="n"/>
      <c r="D140" s="40" t="n"/>
      <c r="E140" s="17" t="n"/>
      <c r="F140" s="17" t="n"/>
      <c r="G140" s="17" t="n"/>
      <c r="H140" s="23">
        <f>IF($A140="","",IF(COUNTIF($A$5:$A$204,$A140)&gt;1,"ID duplicado",IF(OR($B140="",$C140="",$D140="",$E140="",$D140&lt;=0,$C140&gt;Premissas!$B$2),"Cadastro incompleto/inválido",IF(COUNTIF(Contas!$A$5:$A$124,$B140)=0,"Cobrança inexistente",IF($C140&lt;IFERROR(INDEX(Contas!$H$5:$H$124,MATCH($B140,Contas!$A$5:$A$124,0)),$C140),"Data anterior à emissão",IF(SUMIF($B$5:$B$204,$B140,$D$5:$D$204)&gt;IFERROR(INDEX(Contas!$J$5:$J$124,MATCH($B140,Contas!$A$5:$A$124,0)),0),"Total excede cobrança","OK"))))))</f>
        <v/>
      </c>
    </row>
    <row r="141" ht="20" customHeight="1">
      <c r="A141" s="17" t="n"/>
      <c r="B141" s="17" t="n"/>
      <c r="C141" s="39" t="n"/>
      <c r="D141" s="40" t="n"/>
      <c r="E141" s="17" t="n"/>
      <c r="F141" s="17" t="n"/>
      <c r="G141" s="17" t="n"/>
      <c r="H141" s="21">
        <f>IF($A141="","",IF(COUNTIF($A$5:$A$204,$A141)&gt;1,"ID duplicado",IF(OR($B141="",$C141="",$D141="",$E141="",$D141&lt;=0,$C141&gt;Premissas!$B$2),"Cadastro incompleto/inválido",IF(COUNTIF(Contas!$A$5:$A$124,$B141)=0,"Cobrança inexistente",IF($C141&lt;IFERROR(INDEX(Contas!$H$5:$H$124,MATCH($B141,Contas!$A$5:$A$124,0)),$C141),"Data anterior à emissão",IF(SUMIF($B$5:$B$204,$B141,$D$5:$D$204)&gt;IFERROR(INDEX(Contas!$J$5:$J$124,MATCH($B141,Contas!$A$5:$A$124,0)),0),"Total excede cobrança","OK"))))))</f>
        <v/>
      </c>
    </row>
    <row r="142" ht="20" customHeight="1">
      <c r="A142" s="17" t="n"/>
      <c r="B142" s="17" t="n"/>
      <c r="C142" s="39" t="n"/>
      <c r="D142" s="40" t="n"/>
      <c r="E142" s="17" t="n"/>
      <c r="F142" s="17" t="n"/>
      <c r="G142" s="17" t="n"/>
      <c r="H142" s="23">
        <f>IF($A142="","",IF(COUNTIF($A$5:$A$204,$A142)&gt;1,"ID duplicado",IF(OR($B142="",$C142="",$D142="",$E142="",$D142&lt;=0,$C142&gt;Premissas!$B$2),"Cadastro incompleto/inválido",IF(COUNTIF(Contas!$A$5:$A$124,$B142)=0,"Cobrança inexistente",IF($C142&lt;IFERROR(INDEX(Contas!$H$5:$H$124,MATCH($B142,Contas!$A$5:$A$124,0)),$C142),"Data anterior à emissão",IF(SUMIF($B$5:$B$204,$B142,$D$5:$D$204)&gt;IFERROR(INDEX(Contas!$J$5:$J$124,MATCH($B142,Contas!$A$5:$A$124,0)),0),"Total excede cobrança","OK"))))))</f>
        <v/>
      </c>
    </row>
    <row r="143" ht="20" customHeight="1">
      <c r="A143" s="17" t="n"/>
      <c r="B143" s="17" t="n"/>
      <c r="C143" s="39" t="n"/>
      <c r="D143" s="40" t="n"/>
      <c r="E143" s="17" t="n"/>
      <c r="F143" s="17" t="n"/>
      <c r="G143" s="17" t="n"/>
      <c r="H143" s="21">
        <f>IF($A143="","",IF(COUNTIF($A$5:$A$204,$A143)&gt;1,"ID duplicado",IF(OR($B143="",$C143="",$D143="",$E143="",$D143&lt;=0,$C143&gt;Premissas!$B$2),"Cadastro incompleto/inválido",IF(COUNTIF(Contas!$A$5:$A$124,$B143)=0,"Cobrança inexistente",IF($C143&lt;IFERROR(INDEX(Contas!$H$5:$H$124,MATCH($B143,Contas!$A$5:$A$124,0)),$C143),"Data anterior à emissão",IF(SUMIF($B$5:$B$204,$B143,$D$5:$D$204)&gt;IFERROR(INDEX(Contas!$J$5:$J$124,MATCH($B143,Contas!$A$5:$A$124,0)),0),"Total excede cobrança","OK"))))))</f>
        <v/>
      </c>
    </row>
    <row r="144" ht="20" customHeight="1">
      <c r="A144" s="17" t="n"/>
      <c r="B144" s="17" t="n"/>
      <c r="C144" s="39" t="n"/>
      <c r="D144" s="40" t="n"/>
      <c r="E144" s="17" t="n"/>
      <c r="F144" s="17" t="n"/>
      <c r="G144" s="17" t="n"/>
      <c r="H144" s="23">
        <f>IF($A144="","",IF(COUNTIF($A$5:$A$204,$A144)&gt;1,"ID duplicado",IF(OR($B144="",$C144="",$D144="",$E144="",$D144&lt;=0,$C144&gt;Premissas!$B$2),"Cadastro incompleto/inválido",IF(COUNTIF(Contas!$A$5:$A$124,$B144)=0,"Cobrança inexistente",IF($C144&lt;IFERROR(INDEX(Contas!$H$5:$H$124,MATCH($B144,Contas!$A$5:$A$124,0)),$C144),"Data anterior à emissão",IF(SUMIF($B$5:$B$204,$B144,$D$5:$D$204)&gt;IFERROR(INDEX(Contas!$J$5:$J$124,MATCH($B144,Contas!$A$5:$A$124,0)),0),"Total excede cobrança","OK"))))))</f>
        <v/>
      </c>
    </row>
    <row r="145" ht="20" customHeight="1">
      <c r="A145" s="17" t="n"/>
      <c r="B145" s="17" t="n"/>
      <c r="C145" s="39" t="n"/>
      <c r="D145" s="40" t="n"/>
      <c r="E145" s="17" t="n"/>
      <c r="F145" s="17" t="n"/>
      <c r="G145" s="17" t="n"/>
      <c r="H145" s="21">
        <f>IF($A145="","",IF(COUNTIF($A$5:$A$204,$A145)&gt;1,"ID duplicado",IF(OR($B145="",$C145="",$D145="",$E145="",$D145&lt;=0,$C145&gt;Premissas!$B$2),"Cadastro incompleto/inválido",IF(COUNTIF(Contas!$A$5:$A$124,$B145)=0,"Cobrança inexistente",IF($C145&lt;IFERROR(INDEX(Contas!$H$5:$H$124,MATCH($B145,Contas!$A$5:$A$124,0)),$C145),"Data anterior à emissão",IF(SUMIF($B$5:$B$204,$B145,$D$5:$D$204)&gt;IFERROR(INDEX(Contas!$J$5:$J$124,MATCH($B145,Contas!$A$5:$A$124,0)),0),"Total excede cobrança","OK"))))))</f>
        <v/>
      </c>
    </row>
    <row r="146" ht="20" customHeight="1">
      <c r="A146" s="17" t="n"/>
      <c r="B146" s="17" t="n"/>
      <c r="C146" s="39" t="n"/>
      <c r="D146" s="40" t="n"/>
      <c r="E146" s="17" t="n"/>
      <c r="F146" s="17" t="n"/>
      <c r="G146" s="17" t="n"/>
      <c r="H146" s="23">
        <f>IF($A146="","",IF(COUNTIF($A$5:$A$204,$A146)&gt;1,"ID duplicado",IF(OR($B146="",$C146="",$D146="",$E146="",$D146&lt;=0,$C146&gt;Premissas!$B$2),"Cadastro incompleto/inválido",IF(COUNTIF(Contas!$A$5:$A$124,$B146)=0,"Cobrança inexistente",IF($C146&lt;IFERROR(INDEX(Contas!$H$5:$H$124,MATCH($B146,Contas!$A$5:$A$124,0)),$C146),"Data anterior à emissão",IF(SUMIF($B$5:$B$204,$B146,$D$5:$D$204)&gt;IFERROR(INDEX(Contas!$J$5:$J$124,MATCH($B146,Contas!$A$5:$A$124,0)),0),"Total excede cobrança","OK"))))))</f>
        <v/>
      </c>
    </row>
    <row r="147" ht="20" customHeight="1">
      <c r="A147" s="17" t="n"/>
      <c r="B147" s="17" t="n"/>
      <c r="C147" s="39" t="n"/>
      <c r="D147" s="40" t="n"/>
      <c r="E147" s="17" t="n"/>
      <c r="F147" s="17" t="n"/>
      <c r="G147" s="17" t="n"/>
      <c r="H147" s="21">
        <f>IF($A147="","",IF(COUNTIF($A$5:$A$204,$A147)&gt;1,"ID duplicado",IF(OR($B147="",$C147="",$D147="",$E147="",$D147&lt;=0,$C147&gt;Premissas!$B$2),"Cadastro incompleto/inválido",IF(COUNTIF(Contas!$A$5:$A$124,$B147)=0,"Cobrança inexistente",IF($C147&lt;IFERROR(INDEX(Contas!$H$5:$H$124,MATCH($B147,Contas!$A$5:$A$124,0)),$C147),"Data anterior à emissão",IF(SUMIF($B$5:$B$204,$B147,$D$5:$D$204)&gt;IFERROR(INDEX(Contas!$J$5:$J$124,MATCH($B147,Contas!$A$5:$A$124,0)),0),"Total excede cobrança","OK"))))))</f>
        <v/>
      </c>
    </row>
    <row r="148" ht="20" customHeight="1">
      <c r="A148" s="17" t="n"/>
      <c r="B148" s="17" t="n"/>
      <c r="C148" s="39" t="n"/>
      <c r="D148" s="40" t="n"/>
      <c r="E148" s="17" t="n"/>
      <c r="F148" s="17" t="n"/>
      <c r="G148" s="17" t="n"/>
      <c r="H148" s="23">
        <f>IF($A148="","",IF(COUNTIF($A$5:$A$204,$A148)&gt;1,"ID duplicado",IF(OR($B148="",$C148="",$D148="",$E148="",$D148&lt;=0,$C148&gt;Premissas!$B$2),"Cadastro incompleto/inválido",IF(COUNTIF(Contas!$A$5:$A$124,$B148)=0,"Cobrança inexistente",IF($C148&lt;IFERROR(INDEX(Contas!$H$5:$H$124,MATCH($B148,Contas!$A$5:$A$124,0)),$C148),"Data anterior à emissão",IF(SUMIF($B$5:$B$204,$B148,$D$5:$D$204)&gt;IFERROR(INDEX(Contas!$J$5:$J$124,MATCH($B148,Contas!$A$5:$A$124,0)),0),"Total excede cobrança","OK"))))))</f>
        <v/>
      </c>
    </row>
    <row r="149" ht="20" customHeight="1">
      <c r="A149" s="17" t="n"/>
      <c r="B149" s="17" t="n"/>
      <c r="C149" s="39" t="n"/>
      <c r="D149" s="40" t="n"/>
      <c r="E149" s="17" t="n"/>
      <c r="F149" s="17" t="n"/>
      <c r="G149" s="17" t="n"/>
      <c r="H149" s="21">
        <f>IF($A149="","",IF(COUNTIF($A$5:$A$204,$A149)&gt;1,"ID duplicado",IF(OR($B149="",$C149="",$D149="",$E149="",$D149&lt;=0,$C149&gt;Premissas!$B$2),"Cadastro incompleto/inválido",IF(COUNTIF(Contas!$A$5:$A$124,$B149)=0,"Cobrança inexistente",IF($C149&lt;IFERROR(INDEX(Contas!$H$5:$H$124,MATCH($B149,Contas!$A$5:$A$124,0)),$C149),"Data anterior à emissão",IF(SUMIF($B$5:$B$204,$B149,$D$5:$D$204)&gt;IFERROR(INDEX(Contas!$J$5:$J$124,MATCH($B149,Contas!$A$5:$A$124,0)),0),"Total excede cobrança","OK"))))))</f>
        <v/>
      </c>
    </row>
    <row r="150" ht="20" customHeight="1">
      <c r="A150" s="17" t="n"/>
      <c r="B150" s="17" t="n"/>
      <c r="C150" s="39" t="n"/>
      <c r="D150" s="40" t="n"/>
      <c r="E150" s="17" t="n"/>
      <c r="F150" s="17" t="n"/>
      <c r="G150" s="17" t="n"/>
      <c r="H150" s="23">
        <f>IF($A150="","",IF(COUNTIF($A$5:$A$204,$A150)&gt;1,"ID duplicado",IF(OR($B150="",$C150="",$D150="",$E150="",$D150&lt;=0,$C150&gt;Premissas!$B$2),"Cadastro incompleto/inválido",IF(COUNTIF(Contas!$A$5:$A$124,$B150)=0,"Cobrança inexistente",IF($C150&lt;IFERROR(INDEX(Contas!$H$5:$H$124,MATCH($B150,Contas!$A$5:$A$124,0)),$C150),"Data anterior à emissão",IF(SUMIF($B$5:$B$204,$B150,$D$5:$D$204)&gt;IFERROR(INDEX(Contas!$J$5:$J$124,MATCH($B150,Contas!$A$5:$A$124,0)),0),"Total excede cobrança","OK"))))))</f>
        <v/>
      </c>
    </row>
    <row r="151" ht="20" customHeight="1">
      <c r="A151" s="17" t="n"/>
      <c r="B151" s="17" t="n"/>
      <c r="C151" s="39" t="n"/>
      <c r="D151" s="40" t="n"/>
      <c r="E151" s="17" t="n"/>
      <c r="F151" s="17" t="n"/>
      <c r="G151" s="17" t="n"/>
      <c r="H151" s="21">
        <f>IF($A151="","",IF(COUNTIF($A$5:$A$204,$A151)&gt;1,"ID duplicado",IF(OR($B151="",$C151="",$D151="",$E151="",$D151&lt;=0,$C151&gt;Premissas!$B$2),"Cadastro incompleto/inválido",IF(COUNTIF(Contas!$A$5:$A$124,$B151)=0,"Cobrança inexistente",IF($C151&lt;IFERROR(INDEX(Contas!$H$5:$H$124,MATCH($B151,Contas!$A$5:$A$124,0)),$C151),"Data anterior à emissão",IF(SUMIF($B$5:$B$204,$B151,$D$5:$D$204)&gt;IFERROR(INDEX(Contas!$J$5:$J$124,MATCH($B151,Contas!$A$5:$A$124,0)),0),"Total excede cobrança","OK"))))))</f>
        <v/>
      </c>
    </row>
    <row r="152" ht="20" customHeight="1">
      <c r="A152" s="17" t="n"/>
      <c r="B152" s="17" t="n"/>
      <c r="C152" s="39" t="n"/>
      <c r="D152" s="40" t="n"/>
      <c r="E152" s="17" t="n"/>
      <c r="F152" s="17" t="n"/>
      <c r="G152" s="17" t="n"/>
      <c r="H152" s="23">
        <f>IF($A152="","",IF(COUNTIF($A$5:$A$204,$A152)&gt;1,"ID duplicado",IF(OR($B152="",$C152="",$D152="",$E152="",$D152&lt;=0,$C152&gt;Premissas!$B$2),"Cadastro incompleto/inválido",IF(COUNTIF(Contas!$A$5:$A$124,$B152)=0,"Cobrança inexistente",IF($C152&lt;IFERROR(INDEX(Contas!$H$5:$H$124,MATCH($B152,Contas!$A$5:$A$124,0)),$C152),"Data anterior à emissão",IF(SUMIF($B$5:$B$204,$B152,$D$5:$D$204)&gt;IFERROR(INDEX(Contas!$J$5:$J$124,MATCH($B152,Contas!$A$5:$A$124,0)),0),"Total excede cobrança","OK"))))))</f>
        <v/>
      </c>
    </row>
    <row r="153" ht="20" customHeight="1">
      <c r="A153" s="17" t="n"/>
      <c r="B153" s="17" t="n"/>
      <c r="C153" s="39" t="n"/>
      <c r="D153" s="40" t="n"/>
      <c r="E153" s="17" t="n"/>
      <c r="F153" s="17" t="n"/>
      <c r="G153" s="17" t="n"/>
      <c r="H153" s="21">
        <f>IF($A153="","",IF(COUNTIF($A$5:$A$204,$A153)&gt;1,"ID duplicado",IF(OR($B153="",$C153="",$D153="",$E153="",$D153&lt;=0,$C153&gt;Premissas!$B$2),"Cadastro incompleto/inválido",IF(COUNTIF(Contas!$A$5:$A$124,$B153)=0,"Cobrança inexistente",IF($C153&lt;IFERROR(INDEX(Contas!$H$5:$H$124,MATCH($B153,Contas!$A$5:$A$124,0)),$C153),"Data anterior à emissão",IF(SUMIF($B$5:$B$204,$B153,$D$5:$D$204)&gt;IFERROR(INDEX(Contas!$J$5:$J$124,MATCH($B153,Contas!$A$5:$A$124,0)),0),"Total excede cobrança","OK"))))))</f>
        <v/>
      </c>
    </row>
    <row r="154" ht="20" customHeight="1">
      <c r="A154" s="17" t="n"/>
      <c r="B154" s="17" t="n"/>
      <c r="C154" s="39" t="n"/>
      <c r="D154" s="40" t="n"/>
      <c r="E154" s="17" t="n"/>
      <c r="F154" s="17" t="n"/>
      <c r="G154" s="17" t="n"/>
      <c r="H154" s="23">
        <f>IF($A154="","",IF(COUNTIF($A$5:$A$204,$A154)&gt;1,"ID duplicado",IF(OR($B154="",$C154="",$D154="",$E154="",$D154&lt;=0,$C154&gt;Premissas!$B$2),"Cadastro incompleto/inválido",IF(COUNTIF(Contas!$A$5:$A$124,$B154)=0,"Cobrança inexistente",IF($C154&lt;IFERROR(INDEX(Contas!$H$5:$H$124,MATCH($B154,Contas!$A$5:$A$124,0)),$C154),"Data anterior à emissão",IF(SUMIF($B$5:$B$204,$B154,$D$5:$D$204)&gt;IFERROR(INDEX(Contas!$J$5:$J$124,MATCH($B154,Contas!$A$5:$A$124,0)),0),"Total excede cobrança","OK"))))))</f>
        <v/>
      </c>
    </row>
    <row r="155" ht="20" customHeight="1">
      <c r="A155" s="17" t="n"/>
      <c r="B155" s="17" t="n"/>
      <c r="C155" s="39" t="n"/>
      <c r="D155" s="40" t="n"/>
      <c r="E155" s="17" t="n"/>
      <c r="F155" s="17" t="n"/>
      <c r="G155" s="17" t="n"/>
      <c r="H155" s="21">
        <f>IF($A155="","",IF(COUNTIF($A$5:$A$204,$A155)&gt;1,"ID duplicado",IF(OR($B155="",$C155="",$D155="",$E155="",$D155&lt;=0,$C155&gt;Premissas!$B$2),"Cadastro incompleto/inválido",IF(COUNTIF(Contas!$A$5:$A$124,$B155)=0,"Cobrança inexistente",IF($C155&lt;IFERROR(INDEX(Contas!$H$5:$H$124,MATCH($B155,Contas!$A$5:$A$124,0)),$C155),"Data anterior à emissão",IF(SUMIF($B$5:$B$204,$B155,$D$5:$D$204)&gt;IFERROR(INDEX(Contas!$J$5:$J$124,MATCH($B155,Contas!$A$5:$A$124,0)),0),"Total excede cobrança","OK"))))))</f>
        <v/>
      </c>
    </row>
    <row r="156" ht="20" customHeight="1">
      <c r="A156" s="17" t="n"/>
      <c r="B156" s="17" t="n"/>
      <c r="C156" s="39" t="n"/>
      <c r="D156" s="40" t="n"/>
      <c r="E156" s="17" t="n"/>
      <c r="F156" s="17" t="n"/>
      <c r="G156" s="17" t="n"/>
      <c r="H156" s="23">
        <f>IF($A156="","",IF(COUNTIF($A$5:$A$204,$A156)&gt;1,"ID duplicado",IF(OR($B156="",$C156="",$D156="",$E156="",$D156&lt;=0,$C156&gt;Premissas!$B$2),"Cadastro incompleto/inválido",IF(COUNTIF(Contas!$A$5:$A$124,$B156)=0,"Cobrança inexistente",IF($C156&lt;IFERROR(INDEX(Contas!$H$5:$H$124,MATCH($B156,Contas!$A$5:$A$124,0)),$C156),"Data anterior à emissão",IF(SUMIF($B$5:$B$204,$B156,$D$5:$D$204)&gt;IFERROR(INDEX(Contas!$J$5:$J$124,MATCH($B156,Contas!$A$5:$A$124,0)),0),"Total excede cobrança","OK"))))))</f>
        <v/>
      </c>
    </row>
    <row r="157" ht="20" customHeight="1">
      <c r="A157" s="17" t="n"/>
      <c r="B157" s="17" t="n"/>
      <c r="C157" s="39" t="n"/>
      <c r="D157" s="40" t="n"/>
      <c r="E157" s="17" t="n"/>
      <c r="F157" s="17" t="n"/>
      <c r="G157" s="17" t="n"/>
      <c r="H157" s="21">
        <f>IF($A157="","",IF(COUNTIF($A$5:$A$204,$A157)&gt;1,"ID duplicado",IF(OR($B157="",$C157="",$D157="",$E157="",$D157&lt;=0,$C157&gt;Premissas!$B$2),"Cadastro incompleto/inválido",IF(COUNTIF(Contas!$A$5:$A$124,$B157)=0,"Cobrança inexistente",IF($C157&lt;IFERROR(INDEX(Contas!$H$5:$H$124,MATCH($B157,Contas!$A$5:$A$124,0)),$C157),"Data anterior à emissão",IF(SUMIF($B$5:$B$204,$B157,$D$5:$D$204)&gt;IFERROR(INDEX(Contas!$J$5:$J$124,MATCH($B157,Contas!$A$5:$A$124,0)),0),"Total excede cobrança","OK"))))))</f>
        <v/>
      </c>
    </row>
    <row r="158" ht="20" customHeight="1">
      <c r="A158" s="17" t="n"/>
      <c r="B158" s="17" t="n"/>
      <c r="C158" s="39" t="n"/>
      <c r="D158" s="40" t="n"/>
      <c r="E158" s="17" t="n"/>
      <c r="F158" s="17" t="n"/>
      <c r="G158" s="17" t="n"/>
      <c r="H158" s="23">
        <f>IF($A158="","",IF(COUNTIF($A$5:$A$204,$A158)&gt;1,"ID duplicado",IF(OR($B158="",$C158="",$D158="",$E158="",$D158&lt;=0,$C158&gt;Premissas!$B$2),"Cadastro incompleto/inválido",IF(COUNTIF(Contas!$A$5:$A$124,$B158)=0,"Cobrança inexistente",IF($C158&lt;IFERROR(INDEX(Contas!$H$5:$H$124,MATCH($B158,Contas!$A$5:$A$124,0)),$C158),"Data anterior à emissão",IF(SUMIF($B$5:$B$204,$B158,$D$5:$D$204)&gt;IFERROR(INDEX(Contas!$J$5:$J$124,MATCH($B158,Contas!$A$5:$A$124,0)),0),"Total excede cobrança","OK"))))))</f>
        <v/>
      </c>
    </row>
    <row r="159" ht="20" customHeight="1">
      <c r="A159" s="17" t="n"/>
      <c r="B159" s="17" t="n"/>
      <c r="C159" s="39" t="n"/>
      <c r="D159" s="40" t="n"/>
      <c r="E159" s="17" t="n"/>
      <c r="F159" s="17" t="n"/>
      <c r="G159" s="17" t="n"/>
      <c r="H159" s="21">
        <f>IF($A159="","",IF(COUNTIF($A$5:$A$204,$A159)&gt;1,"ID duplicado",IF(OR($B159="",$C159="",$D159="",$E159="",$D159&lt;=0,$C159&gt;Premissas!$B$2),"Cadastro incompleto/inválido",IF(COUNTIF(Contas!$A$5:$A$124,$B159)=0,"Cobrança inexistente",IF($C159&lt;IFERROR(INDEX(Contas!$H$5:$H$124,MATCH($B159,Contas!$A$5:$A$124,0)),$C159),"Data anterior à emissão",IF(SUMIF($B$5:$B$204,$B159,$D$5:$D$204)&gt;IFERROR(INDEX(Contas!$J$5:$J$124,MATCH($B159,Contas!$A$5:$A$124,0)),0),"Total excede cobrança","OK"))))))</f>
        <v/>
      </c>
    </row>
    <row r="160" ht="20" customHeight="1">
      <c r="A160" s="17" t="n"/>
      <c r="B160" s="17" t="n"/>
      <c r="C160" s="39" t="n"/>
      <c r="D160" s="40" t="n"/>
      <c r="E160" s="17" t="n"/>
      <c r="F160" s="17" t="n"/>
      <c r="G160" s="17" t="n"/>
      <c r="H160" s="23">
        <f>IF($A160="","",IF(COUNTIF($A$5:$A$204,$A160)&gt;1,"ID duplicado",IF(OR($B160="",$C160="",$D160="",$E160="",$D160&lt;=0,$C160&gt;Premissas!$B$2),"Cadastro incompleto/inválido",IF(COUNTIF(Contas!$A$5:$A$124,$B160)=0,"Cobrança inexistente",IF($C160&lt;IFERROR(INDEX(Contas!$H$5:$H$124,MATCH($B160,Contas!$A$5:$A$124,0)),$C160),"Data anterior à emissão",IF(SUMIF($B$5:$B$204,$B160,$D$5:$D$204)&gt;IFERROR(INDEX(Contas!$J$5:$J$124,MATCH($B160,Contas!$A$5:$A$124,0)),0),"Total excede cobrança","OK"))))))</f>
        <v/>
      </c>
    </row>
    <row r="161" ht="20" customHeight="1">
      <c r="A161" s="17" t="n"/>
      <c r="B161" s="17" t="n"/>
      <c r="C161" s="39" t="n"/>
      <c r="D161" s="40" t="n"/>
      <c r="E161" s="17" t="n"/>
      <c r="F161" s="17" t="n"/>
      <c r="G161" s="17" t="n"/>
      <c r="H161" s="21">
        <f>IF($A161="","",IF(COUNTIF($A$5:$A$204,$A161)&gt;1,"ID duplicado",IF(OR($B161="",$C161="",$D161="",$E161="",$D161&lt;=0,$C161&gt;Premissas!$B$2),"Cadastro incompleto/inválido",IF(COUNTIF(Contas!$A$5:$A$124,$B161)=0,"Cobrança inexistente",IF($C161&lt;IFERROR(INDEX(Contas!$H$5:$H$124,MATCH($B161,Contas!$A$5:$A$124,0)),$C161),"Data anterior à emissão",IF(SUMIF($B$5:$B$204,$B161,$D$5:$D$204)&gt;IFERROR(INDEX(Contas!$J$5:$J$124,MATCH($B161,Contas!$A$5:$A$124,0)),0),"Total excede cobrança","OK"))))))</f>
        <v/>
      </c>
    </row>
    <row r="162" ht="20" customHeight="1">
      <c r="A162" s="17" t="n"/>
      <c r="B162" s="17" t="n"/>
      <c r="C162" s="39" t="n"/>
      <c r="D162" s="40" t="n"/>
      <c r="E162" s="17" t="n"/>
      <c r="F162" s="17" t="n"/>
      <c r="G162" s="17" t="n"/>
      <c r="H162" s="23">
        <f>IF($A162="","",IF(COUNTIF($A$5:$A$204,$A162)&gt;1,"ID duplicado",IF(OR($B162="",$C162="",$D162="",$E162="",$D162&lt;=0,$C162&gt;Premissas!$B$2),"Cadastro incompleto/inválido",IF(COUNTIF(Contas!$A$5:$A$124,$B162)=0,"Cobrança inexistente",IF($C162&lt;IFERROR(INDEX(Contas!$H$5:$H$124,MATCH($B162,Contas!$A$5:$A$124,0)),$C162),"Data anterior à emissão",IF(SUMIF($B$5:$B$204,$B162,$D$5:$D$204)&gt;IFERROR(INDEX(Contas!$J$5:$J$124,MATCH($B162,Contas!$A$5:$A$124,0)),0),"Total excede cobrança","OK"))))))</f>
        <v/>
      </c>
    </row>
    <row r="163" ht="20" customHeight="1">
      <c r="A163" s="17" t="n"/>
      <c r="B163" s="17" t="n"/>
      <c r="C163" s="39" t="n"/>
      <c r="D163" s="40" t="n"/>
      <c r="E163" s="17" t="n"/>
      <c r="F163" s="17" t="n"/>
      <c r="G163" s="17" t="n"/>
      <c r="H163" s="21">
        <f>IF($A163="","",IF(COUNTIF($A$5:$A$204,$A163)&gt;1,"ID duplicado",IF(OR($B163="",$C163="",$D163="",$E163="",$D163&lt;=0,$C163&gt;Premissas!$B$2),"Cadastro incompleto/inválido",IF(COUNTIF(Contas!$A$5:$A$124,$B163)=0,"Cobrança inexistente",IF($C163&lt;IFERROR(INDEX(Contas!$H$5:$H$124,MATCH($B163,Contas!$A$5:$A$124,0)),$C163),"Data anterior à emissão",IF(SUMIF($B$5:$B$204,$B163,$D$5:$D$204)&gt;IFERROR(INDEX(Contas!$J$5:$J$124,MATCH($B163,Contas!$A$5:$A$124,0)),0),"Total excede cobrança","OK"))))))</f>
        <v/>
      </c>
    </row>
    <row r="164" ht="20" customHeight="1">
      <c r="A164" s="17" t="n"/>
      <c r="B164" s="17" t="n"/>
      <c r="C164" s="39" t="n"/>
      <c r="D164" s="40" t="n"/>
      <c r="E164" s="17" t="n"/>
      <c r="F164" s="17" t="n"/>
      <c r="G164" s="17" t="n"/>
      <c r="H164" s="23">
        <f>IF($A164="","",IF(COUNTIF($A$5:$A$204,$A164)&gt;1,"ID duplicado",IF(OR($B164="",$C164="",$D164="",$E164="",$D164&lt;=0,$C164&gt;Premissas!$B$2),"Cadastro incompleto/inválido",IF(COUNTIF(Contas!$A$5:$A$124,$B164)=0,"Cobrança inexistente",IF($C164&lt;IFERROR(INDEX(Contas!$H$5:$H$124,MATCH($B164,Contas!$A$5:$A$124,0)),$C164),"Data anterior à emissão",IF(SUMIF($B$5:$B$204,$B164,$D$5:$D$204)&gt;IFERROR(INDEX(Contas!$J$5:$J$124,MATCH($B164,Contas!$A$5:$A$124,0)),0),"Total excede cobrança","OK"))))))</f>
        <v/>
      </c>
    </row>
    <row r="165" ht="20" customHeight="1">
      <c r="A165" s="17" t="n"/>
      <c r="B165" s="17" t="n"/>
      <c r="C165" s="39" t="n"/>
      <c r="D165" s="40" t="n"/>
      <c r="E165" s="17" t="n"/>
      <c r="F165" s="17" t="n"/>
      <c r="G165" s="17" t="n"/>
      <c r="H165" s="21">
        <f>IF($A165="","",IF(COUNTIF($A$5:$A$204,$A165)&gt;1,"ID duplicado",IF(OR($B165="",$C165="",$D165="",$E165="",$D165&lt;=0,$C165&gt;Premissas!$B$2),"Cadastro incompleto/inválido",IF(COUNTIF(Contas!$A$5:$A$124,$B165)=0,"Cobrança inexistente",IF($C165&lt;IFERROR(INDEX(Contas!$H$5:$H$124,MATCH($B165,Contas!$A$5:$A$124,0)),$C165),"Data anterior à emissão",IF(SUMIF($B$5:$B$204,$B165,$D$5:$D$204)&gt;IFERROR(INDEX(Contas!$J$5:$J$124,MATCH($B165,Contas!$A$5:$A$124,0)),0),"Total excede cobrança","OK"))))))</f>
        <v/>
      </c>
    </row>
    <row r="166" ht="20" customHeight="1">
      <c r="A166" s="17" t="n"/>
      <c r="B166" s="17" t="n"/>
      <c r="C166" s="39" t="n"/>
      <c r="D166" s="40" t="n"/>
      <c r="E166" s="17" t="n"/>
      <c r="F166" s="17" t="n"/>
      <c r="G166" s="17" t="n"/>
      <c r="H166" s="23">
        <f>IF($A166="","",IF(COUNTIF($A$5:$A$204,$A166)&gt;1,"ID duplicado",IF(OR($B166="",$C166="",$D166="",$E166="",$D166&lt;=0,$C166&gt;Premissas!$B$2),"Cadastro incompleto/inválido",IF(COUNTIF(Contas!$A$5:$A$124,$B166)=0,"Cobrança inexistente",IF($C166&lt;IFERROR(INDEX(Contas!$H$5:$H$124,MATCH($B166,Contas!$A$5:$A$124,0)),$C166),"Data anterior à emissão",IF(SUMIF($B$5:$B$204,$B166,$D$5:$D$204)&gt;IFERROR(INDEX(Contas!$J$5:$J$124,MATCH($B166,Contas!$A$5:$A$124,0)),0),"Total excede cobrança","OK"))))))</f>
        <v/>
      </c>
    </row>
    <row r="167" ht="20" customHeight="1">
      <c r="A167" s="17" t="n"/>
      <c r="B167" s="17" t="n"/>
      <c r="C167" s="39" t="n"/>
      <c r="D167" s="40" t="n"/>
      <c r="E167" s="17" t="n"/>
      <c r="F167" s="17" t="n"/>
      <c r="G167" s="17" t="n"/>
      <c r="H167" s="21">
        <f>IF($A167="","",IF(COUNTIF($A$5:$A$204,$A167)&gt;1,"ID duplicado",IF(OR($B167="",$C167="",$D167="",$E167="",$D167&lt;=0,$C167&gt;Premissas!$B$2),"Cadastro incompleto/inválido",IF(COUNTIF(Contas!$A$5:$A$124,$B167)=0,"Cobrança inexistente",IF($C167&lt;IFERROR(INDEX(Contas!$H$5:$H$124,MATCH($B167,Contas!$A$5:$A$124,0)),$C167),"Data anterior à emissão",IF(SUMIF($B$5:$B$204,$B167,$D$5:$D$204)&gt;IFERROR(INDEX(Contas!$J$5:$J$124,MATCH($B167,Contas!$A$5:$A$124,0)),0),"Total excede cobrança","OK"))))))</f>
        <v/>
      </c>
    </row>
    <row r="168" ht="20" customHeight="1">
      <c r="A168" s="17" t="n"/>
      <c r="B168" s="17" t="n"/>
      <c r="C168" s="39" t="n"/>
      <c r="D168" s="40" t="n"/>
      <c r="E168" s="17" t="n"/>
      <c r="F168" s="17" t="n"/>
      <c r="G168" s="17" t="n"/>
      <c r="H168" s="23">
        <f>IF($A168="","",IF(COUNTIF($A$5:$A$204,$A168)&gt;1,"ID duplicado",IF(OR($B168="",$C168="",$D168="",$E168="",$D168&lt;=0,$C168&gt;Premissas!$B$2),"Cadastro incompleto/inválido",IF(COUNTIF(Contas!$A$5:$A$124,$B168)=0,"Cobrança inexistente",IF($C168&lt;IFERROR(INDEX(Contas!$H$5:$H$124,MATCH($B168,Contas!$A$5:$A$124,0)),$C168),"Data anterior à emissão",IF(SUMIF($B$5:$B$204,$B168,$D$5:$D$204)&gt;IFERROR(INDEX(Contas!$J$5:$J$124,MATCH($B168,Contas!$A$5:$A$124,0)),0),"Total excede cobrança","OK"))))))</f>
        <v/>
      </c>
    </row>
    <row r="169" ht="20" customHeight="1">
      <c r="A169" s="17" t="n"/>
      <c r="B169" s="17" t="n"/>
      <c r="C169" s="39" t="n"/>
      <c r="D169" s="40" t="n"/>
      <c r="E169" s="17" t="n"/>
      <c r="F169" s="17" t="n"/>
      <c r="G169" s="17" t="n"/>
      <c r="H169" s="21">
        <f>IF($A169="","",IF(COUNTIF($A$5:$A$204,$A169)&gt;1,"ID duplicado",IF(OR($B169="",$C169="",$D169="",$E169="",$D169&lt;=0,$C169&gt;Premissas!$B$2),"Cadastro incompleto/inválido",IF(COUNTIF(Contas!$A$5:$A$124,$B169)=0,"Cobrança inexistente",IF($C169&lt;IFERROR(INDEX(Contas!$H$5:$H$124,MATCH($B169,Contas!$A$5:$A$124,0)),$C169),"Data anterior à emissão",IF(SUMIF($B$5:$B$204,$B169,$D$5:$D$204)&gt;IFERROR(INDEX(Contas!$J$5:$J$124,MATCH($B169,Contas!$A$5:$A$124,0)),0),"Total excede cobrança","OK"))))))</f>
        <v/>
      </c>
    </row>
    <row r="170" ht="20" customHeight="1">
      <c r="A170" s="17" t="n"/>
      <c r="B170" s="17" t="n"/>
      <c r="C170" s="39" t="n"/>
      <c r="D170" s="40" t="n"/>
      <c r="E170" s="17" t="n"/>
      <c r="F170" s="17" t="n"/>
      <c r="G170" s="17" t="n"/>
      <c r="H170" s="23">
        <f>IF($A170="","",IF(COUNTIF($A$5:$A$204,$A170)&gt;1,"ID duplicado",IF(OR($B170="",$C170="",$D170="",$E170="",$D170&lt;=0,$C170&gt;Premissas!$B$2),"Cadastro incompleto/inválido",IF(COUNTIF(Contas!$A$5:$A$124,$B170)=0,"Cobrança inexistente",IF($C170&lt;IFERROR(INDEX(Contas!$H$5:$H$124,MATCH($B170,Contas!$A$5:$A$124,0)),$C170),"Data anterior à emissão",IF(SUMIF($B$5:$B$204,$B170,$D$5:$D$204)&gt;IFERROR(INDEX(Contas!$J$5:$J$124,MATCH($B170,Contas!$A$5:$A$124,0)),0),"Total excede cobrança","OK"))))))</f>
        <v/>
      </c>
    </row>
    <row r="171" ht="20" customHeight="1">
      <c r="A171" s="17" t="n"/>
      <c r="B171" s="17" t="n"/>
      <c r="C171" s="39" t="n"/>
      <c r="D171" s="40" t="n"/>
      <c r="E171" s="17" t="n"/>
      <c r="F171" s="17" t="n"/>
      <c r="G171" s="17" t="n"/>
      <c r="H171" s="21">
        <f>IF($A171="","",IF(COUNTIF($A$5:$A$204,$A171)&gt;1,"ID duplicado",IF(OR($B171="",$C171="",$D171="",$E171="",$D171&lt;=0,$C171&gt;Premissas!$B$2),"Cadastro incompleto/inválido",IF(COUNTIF(Contas!$A$5:$A$124,$B171)=0,"Cobrança inexistente",IF($C171&lt;IFERROR(INDEX(Contas!$H$5:$H$124,MATCH($B171,Contas!$A$5:$A$124,0)),$C171),"Data anterior à emissão",IF(SUMIF($B$5:$B$204,$B171,$D$5:$D$204)&gt;IFERROR(INDEX(Contas!$J$5:$J$124,MATCH($B171,Contas!$A$5:$A$124,0)),0),"Total excede cobrança","OK"))))))</f>
        <v/>
      </c>
    </row>
    <row r="172" ht="20" customHeight="1">
      <c r="A172" s="17" t="n"/>
      <c r="B172" s="17" t="n"/>
      <c r="C172" s="39" t="n"/>
      <c r="D172" s="40" t="n"/>
      <c r="E172" s="17" t="n"/>
      <c r="F172" s="17" t="n"/>
      <c r="G172" s="17" t="n"/>
      <c r="H172" s="23">
        <f>IF($A172="","",IF(COUNTIF($A$5:$A$204,$A172)&gt;1,"ID duplicado",IF(OR($B172="",$C172="",$D172="",$E172="",$D172&lt;=0,$C172&gt;Premissas!$B$2),"Cadastro incompleto/inválido",IF(COUNTIF(Contas!$A$5:$A$124,$B172)=0,"Cobrança inexistente",IF($C172&lt;IFERROR(INDEX(Contas!$H$5:$H$124,MATCH($B172,Contas!$A$5:$A$124,0)),$C172),"Data anterior à emissão",IF(SUMIF($B$5:$B$204,$B172,$D$5:$D$204)&gt;IFERROR(INDEX(Contas!$J$5:$J$124,MATCH($B172,Contas!$A$5:$A$124,0)),0),"Total excede cobrança","OK"))))))</f>
        <v/>
      </c>
    </row>
    <row r="173" ht="20" customHeight="1">
      <c r="A173" s="17" t="n"/>
      <c r="B173" s="17" t="n"/>
      <c r="C173" s="39" t="n"/>
      <c r="D173" s="40" t="n"/>
      <c r="E173" s="17" t="n"/>
      <c r="F173" s="17" t="n"/>
      <c r="G173" s="17" t="n"/>
      <c r="H173" s="21">
        <f>IF($A173="","",IF(COUNTIF($A$5:$A$204,$A173)&gt;1,"ID duplicado",IF(OR($B173="",$C173="",$D173="",$E173="",$D173&lt;=0,$C173&gt;Premissas!$B$2),"Cadastro incompleto/inválido",IF(COUNTIF(Contas!$A$5:$A$124,$B173)=0,"Cobrança inexistente",IF($C173&lt;IFERROR(INDEX(Contas!$H$5:$H$124,MATCH($B173,Contas!$A$5:$A$124,0)),$C173),"Data anterior à emissão",IF(SUMIF($B$5:$B$204,$B173,$D$5:$D$204)&gt;IFERROR(INDEX(Contas!$J$5:$J$124,MATCH($B173,Contas!$A$5:$A$124,0)),0),"Total excede cobrança","OK"))))))</f>
        <v/>
      </c>
    </row>
    <row r="174" ht="20" customHeight="1">
      <c r="A174" s="17" t="n"/>
      <c r="B174" s="17" t="n"/>
      <c r="C174" s="39" t="n"/>
      <c r="D174" s="40" t="n"/>
      <c r="E174" s="17" t="n"/>
      <c r="F174" s="17" t="n"/>
      <c r="G174" s="17" t="n"/>
      <c r="H174" s="23">
        <f>IF($A174="","",IF(COUNTIF($A$5:$A$204,$A174)&gt;1,"ID duplicado",IF(OR($B174="",$C174="",$D174="",$E174="",$D174&lt;=0,$C174&gt;Premissas!$B$2),"Cadastro incompleto/inválido",IF(COUNTIF(Contas!$A$5:$A$124,$B174)=0,"Cobrança inexistente",IF($C174&lt;IFERROR(INDEX(Contas!$H$5:$H$124,MATCH($B174,Contas!$A$5:$A$124,0)),$C174),"Data anterior à emissão",IF(SUMIF($B$5:$B$204,$B174,$D$5:$D$204)&gt;IFERROR(INDEX(Contas!$J$5:$J$124,MATCH($B174,Contas!$A$5:$A$124,0)),0),"Total excede cobrança","OK"))))))</f>
        <v/>
      </c>
    </row>
    <row r="175" ht="20" customHeight="1">
      <c r="A175" s="17" t="n"/>
      <c r="B175" s="17" t="n"/>
      <c r="C175" s="39" t="n"/>
      <c r="D175" s="40" t="n"/>
      <c r="E175" s="17" t="n"/>
      <c r="F175" s="17" t="n"/>
      <c r="G175" s="17" t="n"/>
      <c r="H175" s="21">
        <f>IF($A175="","",IF(COUNTIF($A$5:$A$204,$A175)&gt;1,"ID duplicado",IF(OR($B175="",$C175="",$D175="",$E175="",$D175&lt;=0,$C175&gt;Premissas!$B$2),"Cadastro incompleto/inválido",IF(COUNTIF(Contas!$A$5:$A$124,$B175)=0,"Cobrança inexistente",IF($C175&lt;IFERROR(INDEX(Contas!$H$5:$H$124,MATCH($B175,Contas!$A$5:$A$124,0)),$C175),"Data anterior à emissão",IF(SUMIF($B$5:$B$204,$B175,$D$5:$D$204)&gt;IFERROR(INDEX(Contas!$J$5:$J$124,MATCH($B175,Contas!$A$5:$A$124,0)),0),"Total excede cobrança","OK"))))))</f>
        <v/>
      </c>
    </row>
    <row r="176" ht="20" customHeight="1">
      <c r="A176" s="17" t="n"/>
      <c r="B176" s="17" t="n"/>
      <c r="C176" s="39" t="n"/>
      <c r="D176" s="40" t="n"/>
      <c r="E176" s="17" t="n"/>
      <c r="F176" s="17" t="n"/>
      <c r="G176" s="17" t="n"/>
      <c r="H176" s="23">
        <f>IF($A176="","",IF(COUNTIF($A$5:$A$204,$A176)&gt;1,"ID duplicado",IF(OR($B176="",$C176="",$D176="",$E176="",$D176&lt;=0,$C176&gt;Premissas!$B$2),"Cadastro incompleto/inválido",IF(COUNTIF(Contas!$A$5:$A$124,$B176)=0,"Cobrança inexistente",IF($C176&lt;IFERROR(INDEX(Contas!$H$5:$H$124,MATCH($B176,Contas!$A$5:$A$124,0)),$C176),"Data anterior à emissão",IF(SUMIF($B$5:$B$204,$B176,$D$5:$D$204)&gt;IFERROR(INDEX(Contas!$J$5:$J$124,MATCH($B176,Contas!$A$5:$A$124,0)),0),"Total excede cobrança","OK"))))))</f>
        <v/>
      </c>
    </row>
    <row r="177" ht="20" customHeight="1">
      <c r="A177" s="17" t="n"/>
      <c r="B177" s="17" t="n"/>
      <c r="C177" s="39" t="n"/>
      <c r="D177" s="40" t="n"/>
      <c r="E177" s="17" t="n"/>
      <c r="F177" s="17" t="n"/>
      <c r="G177" s="17" t="n"/>
      <c r="H177" s="21">
        <f>IF($A177="","",IF(COUNTIF($A$5:$A$204,$A177)&gt;1,"ID duplicado",IF(OR($B177="",$C177="",$D177="",$E177="",$D177&lt;=0,$C177&gt;Premissas!$B$2),"Cadastro incompleto/inválido",IF(COUNTIF(Contas!$A$5:$A$124,$B177)=0,"Cobrança inexistente",IF($C177&lt;IFERROR(INDEX(Contas!$H$5:$H$124,MATCH($B177,Contas!$A$5:$A$124,0)),$C177),"Data anterior à emissão",IF(SUMIF($B$5:$B$204,$B177,$D$5:$D$204)&gt;IFERROR(INDEX(Contas!$J$5:$J$124,MATCH($B177,Contas!$A$5:$A$124,0)),0),"Total excede cobrança","OK"))))))</f>
        <v/>
      </c>
    </row>
    <row r="178" ht="20" customHeight="1">
      <c r="A178" s="17" t="n"/>
      <c r="B178" s="17" t="n"/>
      <c r="C178" s="39" t="n"/>
      <c r="D178" s="40" t="n"/>
      <c r="E178" s="17" t="n"/>
      <c r="F178" s="17" t="n"/>
      <c r="G178" s="17" t="n"/>
      <c r="H178" s="23">
        <f>IF($A178="","",IF(COUNTIF($A$5:$A$204,$A178)&gt;1,"ID duplicado",IF(OR($B178="",$C178="",$D178="",$E178="",$D178&lt;=0,$C178&gt;Premissas!$B$2),"Cadastro incompleto/inválido",IF(COUNTIF(Contas!$A$5:$A$124,$B178)=0,"Cobrança inexistente",IF($C178&lt;IFERROR(INDEX(Contas!$H$5:$H$124,MATCH($B178,Contas!$A$5:$A$124,0)),$C178),"Data anterior à emissão",IF(SUMIF($B$5:$B$204,$B178,$D$5:$D$204)&gt;IFERROR(INDEX(Contas!$J$5:$J$124,MATCH($B178,Contas!$A$5:$A$124,0)),0),"Total excede cobrança","OK"))))))</f>
        <v/>
      </c>
    </row>
    <row r="179" ht="20" customHeight="1">
      <c r="A179" s="17" t="n"/>
      <c r="B179" s="17" t="n"/>
      <c r="C179" s="39" t="n"/>
      <c r="D179" s="40" t="n"/>
      <c r="E179" s="17" t="n"/>
      <c r="F179" s="17" t="n"/>
      <c r="G179" s="17" t="n"/>
      <c r="H179" s="21">
        <f>IF($A179="","",IF(COUNTIF($A$5:$A$204,$A179)&gt;1,"ID duplicado",IF(OR($B179="",$C179="",$D179="",$E179="",$D179&lt;=0,$C179&gt;Premissas!$B$2),"Cadastro incompleto/inválido",IF(COUNTIF(Contas!$A$5:$A$124,$B179)=0,"Cobrança inexistente",IF($C179&lt;IFERROR(INDEX(Contas!$H$5:$H$124,MATCH($B179,Contas!$A$5:$A$124,0)),$C179),"Data anterior à emissão",IF(SUMIF($B$5:$B$204,$B179,$D$5:$D$204)&gt;IFERROR(INDEX(Contas!$J$5:$J$124,MATCH($B179,Contas!$A$5:$A$124,0)),0),"Total excede cobrança","OK"))))))</f>
        <v/>
      </c>
    </row>
    <row r="180" ht="20" customHeight="1">
      <c r="A180" s="17" t="n"/>
      <c r="B180" s="17" t="n"/>
      <c r="C180" s="39" t="n"/>
      <c r="D180" s="40" t="n"/>
      <c r="E180" s="17" t="n"/>
      <c r="F180" s="17" t="n"/>
      <c r="G180" s="17" t="n"/>
      <c r="H180" s="23">
        <f>IF($A180="","",IF(COUNTIF($A$5:$A$204,$A180)&gt;1,"ID duplicado",IF(OR($B180="",$C180="",$D180="",$E180="",$D180&lt;=0,$C180&gt;Premissas!$B$2),"Cadastro incompleto/inválido",IF(COUNTIF(Contas!$A$5:$A$124,$B180)=0,"Cobrança inexistente",IF($C180&lt;IFERROR(INDEX(Contas!$H$5:$H$124,MATCH($B180,Contas!$A$5:$A$124,0)),$C180),"Data anterior à emissão",IF(SUMIF($B$5:$B$204,$B180,$D$5:$D$204)&gt;IFERROR(INDEX(Contas!$J$5:$J$124,MATCH($B180,Contas!$A$5:$A$124,0)),0),"Total excede cobrança","OK"))))))</f>
        <v/>
      </c>
    </row>
    <row r="181" ht="20" customHeight="1">
      <c r="A181" s="17" t="n"/>
      <c r="B181" s="17" t="n"/>
      <c r="C181" s="39" t="n"/>
      <c r="D181" s="40" t="n"/>
      <c r="E181" s="17" t="n"/>
      <c r="F181" s="17" t="n"/>
      <c r="G181" s="17" t="n"/>
      <c r="H181" s="21">
        <f>IF($A181="","",IF(COUNTIF($A$5:$A$204,$A181)&gt;1,"ID duplicado",IF(OR($B181="",$C181="",$D181="",$E181="",$D181&lt;=0,$C181&gt;Premissas!$B$2),"Cadastro incompleto/inválido",IF(COUNTIF(Contas!$A$5:$A$124,$B181)=0,"Cobrança inexistente",IF($C181&lt;IFERROR(INDEX(Contas!$H$5:$H$124,MATCH($B181,Contas!$A$5:$A$124,0)),$C181),"Data anterior à emissão",IF(SUMIF($B$5:$B$204,$B181,$D$5:$D$204)&gt;IFERROR(INDEX(Contas!$J$5:$J$124,MATCH($B181,Contas!$A$5:$A$124,0)),0),"Total excede cobrança","OK"))))))</f>
        <v/>
      </c>
    </row>
    <row r="182" ht="20" customHeight="1">
      <c r="A182" s="17" t="n"/>
      <c r="B182" s="17" t="n"/>
      <c r="C182" s="39" t="n"/>
      <c r="D182" s="40" t="n"/>
      <c r="E182" s="17" t="n"/>
      <c r="F182" s="17" t="n"/>
      <c r="G182" s="17" t="n"/>
      <c r="H182" s="23">
        <f>IF($A182="","",IF(COUNTIF($A$5:$A$204,$A182)&gt;1,"ID duplicado",IF(OR($B182="",$C182="",$D182="",$E182="",$D182&lt;=0,$C182&gt;Premissas!$B$2),"Cadastro incompleto/inválido",IF(COUNTIF(Contas!$A$5:$A$124,$B182)=0,"Cobrança inexistente",IF($C182&lt;IFERROR(INDEX(Contas!$H$5:$H$124,MATCH($B182,Contas!$A$5:$A$124,0)),$C182),"Data anterior à emissão",IF(SUMIF($B$5:$B$204,$B182,$D$5:$D$204)&gt;IFERROR(INDEX(Contas!$J$5:$J$124,MATCH($B182,Contas!$A$5:$A$124,0)),0),"Total excede cobrança","OK"))))))</f>
        <v/>
      </c>
    </row>
    <row r="183" ht="20" customHeight="1">
      <c r="A183" s="17" t="n"/>
      <c r="B183" s="17" t="n"/>
      <c r="C183" s="39" t="n"/>
      <c r="D183" s="40" t="n"/>
      <c r="E183" s="17" t="n"/>
      <c r="F183" s="17" t="n"/>
      <c r="G183" s="17" t="n"/>
      <c r="H183" s="21">
        <f>IF($A183="","",IF(COUNTIF($A$5:$A$204,$A183)&gt;1,"ID duplicado",IF(OR($B183="",$C183="",$D183="",$E183="",$D183&lt;=0,$C183&gt;Premissas!$B$2),"Cadastro incompleto/inválido",IF(COUNTIF(Contas!$A$5:$A$124,$B183)=0,"Cobrança inexistente",IF($C183&lt;IFERROR(INDEX(Contas!$H$5:$H$124,MATCH($B183,Contas!$A$5:$A$124,0)),$C183),"Data anterior à emissão",IF(SUMIF($B$5:$B$204,$B183,$D$5:$D$204)&gt;IFERROR(INDEX(Contas!$J$5:$J$124,MATCH($B183,Contas!$A$5:$A$124,0)),0),"Total excede cobrança","OK"))))))</f>
        <v/>
      </c>
    </row>
    <row r="184" ht="20" customHeight="1">
      <c r="A184" s="17" t="n"/>
      <c r="B184" s="17" t="n"/>
      <c r="C184" s="39" t="n"/>
      <c r="D184" s="40" t="n"/>
      <c r="E184" s="17" t="n"/>
      <c r="F184" s="17" t="n"/>
      <c r="G184" s="17" t="n"/>
      <c r="H184" s="23">
        <f>IF($A184="","",IF(COUNTIF($A$5:$A$204,$A184)&gt;1,"ID duplicado",IF(OR($B184="",$C184="",$D184="",$E184="",$D184&lt;=0,$C184&gt;Premissas!$B$2),"Cadastro incompleto/inválido",IF(COUNTIF(Contas!$A$5:$A$124,$B184)=0,"Cobrança inexistente",IF($C184&lt;IFERROR(INDEX(Contas!$H$5:$H$124,MATCH($B184,Contas!$A$5:$A$124,0)),$C184),"Data anterior à emissão",IF(SUMIF($B$5:$B$204,$B184,$D$5:$D$204)&gt;IFERROR(INDEX(Contas!$J$5:$J$124,MATCH($B184,Contas!$A$5:$A$124,0)),0),"Total excede cobrança","OK"))))))</f>
        <v/>
      </c>
    </row>
    <row r="185" ht="20" customHeight="1">
      <c r="A185" s="17" t="n"/>
      <c r="B185" s="17" t="n"/>
      <c r="C185" s="39" t="n"/>
      <c r="D185" s="40" t="n"/>
      <c r="E185" s="17" t="n"/>
      <c r="F185" s="17" t="n"/>
      <c r="G185" s="17" t="n"/>
      <c r="H185" s="21">
        <f>IF($A185="","",IF(COUNTIF($A$5:$A$204,$A185)&gt;1,"ID duplicado",IF(OR($B185="",$C185="",$D185="",$E185="",$D185&lt;=0,$C185&gt;Premissas!$B$2),"Cadastro incompleto/inválido",IF(COUNTIF(Contas!$A$5:$A$124,$B185)=0,"Cobrança inexistente",IF($C185&lt;IFERROR(INDEX(Contas!$H$5:$H$124,MATCH($B185,Contas!$A$5:$A$124,0)),$C185),"Data anterior à emissão",IF(SUMIF($B$5:$B$204,$B185,$D$5:$D$204)&gt;IFERROR(INDEX(Contas!$J$5:$J$124,MATCH($B185,Contas!$A$5:$A$124,0)),0),"Total excede cobrança","OK"))))))</f>
        <v/>
      </c>
    </row>
    <row r="186" ht="20" customHeight="1">
      <c r="A186" s="17" t="n"/>
      <c r="B186" s="17" t="n"/>
      <c r="C186" s="39" t="n"/>
      <c r="D186" s="40" t="n"/>
      <c r="E186" s="17" t="n"/>
      <c r="F186" s="17" t="n"/>
      <c r="G186" s="17" t="n"/>
      <c r="H186" s="23">
        <f>IF($A186="","",IF(COUNTIF($A$5:$A$204,$A186)&gt;1,"ID duplicado",IF(OR($B186="",$C186="",$D186="",$E186="",$D186&lt;=0,$C186&gt;Premissas!$B$2),"Cadastro incompleto/inválido",IF(COUNTIF(Contas!$A$5:$A$124,$B186)=0,"Cobrança inexistente",IF($C186&lt;IFERROR(INDEX(Contas!$H$5:$H$124,MATCH($B186,Contas!$A$5:$A$124,0)),$C186),"Data anterior à emissão",IF(SUMIF($B$5:$B$204,$B186,$D$5:$D$204)&gt;IFERROR(INDEX(Contas!$J$5:$J$124,MATCH($B186,Contas!$A$5:$A$124,0)),0),"Total excede cobrança","OK"))))))</f>
        <v/>
      </c>
    </row>
    <row r="187" ht="20" customHeight="1">
      <c r="A187" s="17" t="n"/>
      <c r="B187" s="17" t="n"/>
      <c r="C187" s="39" t="n"/>
      <c r="D187" s="40" t="n"/>
      <c r="E187" s="17" t="n"/>
      <c r="F187" s="17" t="n"/>
      <c r="G187" s="17" t="n"/>
      <c r="H187" s="21">
        <f>IF($A187="","",IF(COUNTIF($A$5:$A$204,$A187)&gt;1,"ID duplicado",IF(OR($B187="",$C187="",$D187="",$E187="",$D187&lt;=0,$C187&gt;Premissas!$B$2),"Cadastro incompleto/inválido",IF(COUNTIF(Contas!$A$5:$A$124,$B187)=0,"Cobrança inexistente",IF($C187&lt;IFERROR(INDEX(Contas!$H$5:$H$124,MATCH($B187,Contas!$A$5:$A$124,0)),$C187),"Data anterior à emissão",IF(SUMIF($B$5:$B$204,$B187,$D$5:$D$204)&gt;IFERROR(INDEX(Contas!$J$5:$J$124,MATCH($B187,Contas!$A$5:$A$124,0)),0),"Total excede cobrança","OK"))))))</f>
        <v/>
      </c>
    </row>
    <row r="188" ht="20" customHeight="1">
      <c r="A188" s="17" t="n"/>
      <c r="B188" s="17" t="n"/>
      <c r="C188" s="39" t="n"/>
      <c r="D188" s="40" t="n"/>
      <c r="E188" s="17" t="n"/>
      <c r="F188" s="17" t="n"/>
      <c r="G188" s="17" t="n"/>
      <c r="H188" s="23">
        <f>IF($A188="","",IF(COUNTIF($A$5:$A$204,$A188)&gt;1,"ID duplicado",IF(OR($B188="",$C188="",$D188="",$E188="",$D188&lt;=0,$C188&gt;Premissas!$B$2),"Cadastro incompleto/inválido",IF(COUNTIF(Contas!$A$5:$A$124,$B188)=0,"Cobrança inexistente",IF($C188&lt;IFERROR(INDEX(Contas!$H$5:$H$124,MATCH($B188,Contas!$A$5:$A$124,0)),$C188),"Data anterior à emissão",IF(SUMIF($B$5:$B$204,$B188,$D$5:$D$204)&gt;IFERROR(INDEX(Contas!$J$5:$J$124,MATCH($B188,Contas!$A$5:$A$124,0)),0),"Total excede cobrança","OK"))))))</f>
        <v/>
      </c>
    </row>
    <row r="189" ht="20" customHeight="1">
      <c r="A189" s="17" t="n"/>
      <c r="B189" s="17" t="n"/>
      <c r="C189" s="39" t="n"/>
      <c r="D189" s="40" t="n"/>
      <c r="E189" s="17" t="n"/>
      <c r="F189" s="17" t="n"/>
      <c r="G189" s="17" t="n"/>
      <c r="H189" s="21">
        <f>IF($A189="","",IF(COUNTIF($A$5:$A$204,$A189)&gt;1,"ID duplicado",IF(OR($B189="",$C189="",$D189="",$E189="",$D189&lt;=0,$C189&gt;Premissas!$B$2),"Cadastro incompleto/inválido",IF(COUNTIF(Contas!$A$5:$A$124,$B189)=0,"Cobrança inexistente",IF($C189&lt;IFERROR(INDEX(Contas!$H$5:$H$124,MATCH($B189,Contas!$A$5:$A$124,0)),$C189),"Data anterior à emissão",IF(SUMIF($B$5:$B$204,$B189,$D$5:$D$204)&gt;IFERROR(INDEX(Contas!$J$5:$J$124,MATCH($B189,Contas!$A$5:$A$124,0)),0),"Total excede cobrança","OK"))))))</f>
        <v/>
      </c>
    </row>
    <row r="190" ht="20" customHeight="1">
      <c r="A190" s="17" t="n"/>
      <c r="B190" s="17" t="n"/>
      <c r="C190" s="39" t="n"/>
      <c r="D190" s="40" t="n"/>
      <c r="E190" s="17" t="n"/>
      <c r="F190" s="17" t="n"/>
      <c r="G190" s="17" t="n"/>
      <c r="H190" s="23">
        <f>IF($A190="","",IF(COUNTIF($A$5:$A$204,$A190)&gt;1,"ID duplicado",IF(OR($B190="",$C190="",$D190="",$E190="",$D190&lt;=0,$C190&gt;Premissas!$B$2),"Cadastro incompleto/inválido",IF(COUNTIF(Contas!$A$5:$A$124,$B190)=0,"Cobrança inexistente",IF($C190&lt;IFERROR(INDEX(Contas!$H$5:$H$124,MATCH($B190,Contas!$A$5:$A$124,0)),$C190),"Data anterior à emissão",IF(SUMIF($B$5:$B$204,$B190,$D$5:$D$204)&gt;IFERROR(INDEX(Contas!$J$5:$J$124,MATCH($B190,Contas!$A$5:$A$124,0)),0),"Total excede cobrança","OK"))))))</f>
        <v/>
      </c>
    </row>
    <row r="191" ht="20" customHeight="1">
      <c r="A191" s="17" t="n"/>
      <c r="B191" s="17" t="n"/>
      <c r="C191" s="39" t="n"/>
      <c r="D191" s="40" t="n"/>
      <c r="E191" s="17" t="n"/>
      <c r="F191" s="17" t="n"/>
      <c r="G191" s="17" t="n"/>
      <c r="H191" s="21">
        <f>IF($A191="","",IF(COUNTIF($A$5:$A$204,$A191)&gt;1,"ID duplicado",IF(OR($B191="",$C191="",$D191="",$E191="",$D191&lt;=0,$C191&gt;Premissas!$B$2),"Cadastro incompleto/inválido",IF(COUNTIF(Contas!$A$5:$A$124,$B191)=0,"Cobrança inexistente",IF($C191&lt;IFERROR(INDEX(Contas!$H$5:$H$124,MATCH($B191,Contas!$A$5:$A$124,0)),$C191),"Data anterior à emissão",IF(SUMIF($B$5:$B$204,$B191,$D$5:$D$204)&gt;IFERROR(INDEX(Contas!$J$5:$J$124,MATCH($B191,Contas!$A$5:$A$124,0)),0),"Total excede cobrança","OK"))))))</f>
        <v/>
      </c>
    </row>
    <row r="192" ht="20" customHeight="1">
      <c r="A192" s="17" t="n"/>
      <c r="B192" s="17" t="n"/>
      <c r="C192" s="39" t="n"/>
      <c r="D192" s="40" t="n"/>
      <c r="E192" s="17" t="n"/>
      <c r="F192" s="17" t="n"/>
      <c r="G192" s="17" t="n"/>
      <c r="H192" s="23">
        <f>IF($A192="","",IF(COUNTIF($A$5:$A$204,$A192)&gt;1,"ID duplicado",IF(OR($B192="",$C192="",$D192="",$E192="",$D192&lt;=0,$C192&gt;Premissas!$B$2),"Cadastro incompleto/inválido",IF(COUNTIF(Contas!$A$5:$A$124,$B192)=0,"Cobrança inexistente",IF($C192&lt;IFERROR(INDEX(Contas!$H$5:$H$124,MATCH($B192,Contas!$A$5:$A$124,0)),$C192),"Data anterior à emissão",IF(SUMIF($B$5:$B$204,$B192,$D$5:$D$204)&gt;IFERROR(INDEX(Contas!$J$5:$J$124,MATCH($B192,Contas!$A$5:$A$124,0)),0),"Total excede cobrança","OK"))))))</f>
        <v/>
      </c>
    </row>
    <row r="193" ht="20" customHeight="1">
      <c r="A193" s="17" t="n"/>
      <c r="B193" s="17" t="n"/>
      <c r="C193" s="39" t="n"/>
      <c r="D193" s="40" t="n"/>
      <c r="E193" s="17" t="n"/>
      <c r="F193" s="17" t="n"/>
      <c r="G193" s="17" t="n"/>
      <c r="H193" s="21">
        <f>IF($A193="","",IF(COUNTIF($A$5:$A$204,$A193)&gt;1,"ID duplicado",IF(OR($B193="",$C193="",$D193="",$E193="",$D193&lt;=0,$C193&gt;Premissas!$B$2),"Cadastro incompleto/inválido",IF(COUNTIF(Contas!$A$5:$A$124,$B193)=0,"Cobrança inexistente",IF($C193&lt;IFERROR(INDEX(Contas!$H$5:$H$124,MATCH($B193,Contas!$A$5:$A$124,0)),$C193),"Data anterior à emissão",IF(SUMIF($B$5:$B$204,$B193,$D$5:$D$204)&gt;IFERROR(INDEX(Contas!$J$5:$J$124,MATCH($B193,Contas!$A$5:$A$124,0)),0),"Total excede cobrança","OK"))))))</f>
        <v/>
      </c>
    </row>
    <row r="194" ht="20" customHeight="1">
      <c r="A194" s="17" t="n"/>
      <c r="B194" s="17" t="n"/>
      <c r="C194" s="39" t="n"/>
      <c r="D194" s="40" t="n"/>
      <c r="E194" s="17" t="n"/>
      <c r="F194" s="17" t="n"/>
      <c r="G194" s="17" t="n"/>
      <c r="H194" s="23">
        <f>IF($A194="","",IF(COUNTIF($A$5:$A$204,$A194)&gt;1,"ID duplicado",IF(OR($B194="",$C194="",$D194="",$E194="",$D194&lt;=0,$C194&gt;Premissas!$B$2),"Cadastro incompleto/inválido",IF(COUNTIF(Contas!$A$5:$A$124,$B194)=0,"Cobrança inexistente",IF($C194&lt;IFERROR(INDEX(Contas!$H$5:$H$124,MATCH($B194,Contas!$A$5:$A$124,0)),$C194),"Data anterior à emissão",IF(SUMIF($B$5:$B$204,$B194,$D$5:$D$204)&gt;IFERROR(INDEX(Contas!$J$5:$J$124,MATCH($B194,Contas!$A$5:$A$124,0)),0),"Total excede cobrança","OK"))))))</f>
        <v/>
      </c>
    </row>
    <row r="195" ht="20" customHeight="1">
      <c r="A195" s="17" t="n"/>
      <c r="B195" s="17" t="n"/>
      <c r="C195" s="39" t="n"/>
      <c r="D195" s="40" t="n"/>
      <c r="E195" s="17" t="n"/>
      <c r="F195" s="17" t="n"/>
      <c r="G195" s="17" t="n"/>
      <c r="H195" s="21">
        <f>IF($A195="","",IF(COUNTIF($A$5:$A$204,$A195)&gt;1,"ID duplicado",IF(OR($B195="",$C195="",$D195="",$E195="",$D195&lt;=0,$C195&gt;Premissas!$B$2),"Cadastro incompleto/inválido",IF(COUNTIF(Contas!$A$5:$A$124,$B195)=0,"Cobrança inexistente",IF($C195&lt;IFERROR(INDEX(Contas!$H$5:$H$124,MATCH($B195,Contas!$A$5:$A$124,0)),$C195),"Data anterior à emissão",IF(SUMIF($B$5:$B$204,$B195,$D$5:$D$204)&gt;IFERROR(INDEX(Contas!$J$5:$J$124,MATCH($B195,Contas!$A$5:$A$124,0)),0),"Total excede cobrança","OK"))))))</f>
        <v/>
      </c>
    </row>
    <row r="196" ht="20" customHeight="1">
      <c r="A196" s="17" t="n"/>
      <c r="B196" s="17" t="n"/>
      <c r="C196" s="39" t="n"/>
      <c r="D196" s="40" t="n"/>
      <c r="E196" s="17" t="n"/>
      <c r="F196" s="17" t="n"/>
      <c r="G196" s="17" t="n"/>
      <c r="H196" s="23">
        <f>IF($A196="","",IF(COUNTIF($A$5:$A$204,$A196)&gt;1,"ID duplicado",IF(OR($B196="",$C196="",$D196="",$E196="",$D196&lt;=0,$C196&gt;Premissas!$B$2),"Cadastro incompleto/inválido",IF(COUNTIF(Contas!$A$5:$A$124,$B196)=0,"Cobrança inexistente",IF($C196&lt;IFERROR(INDEX(Contas!$H$5:$H$124,MATCH($B196,Contas!$A$5:$A$124,0)),$C196),"Data anterior à emissão",IF(SUMIF($B$5:$B$204,$B196,$D$5:$D$204)&gt;IFERROR(INDEX(Contas!$J$5:$J$124,MATCH($B196,Contas!$A$5:$A$124,0)),0),"Total excede cobrança","OK"))))))</f>
        <v/>
      </c>
    </row>
    <row r="197" ht="20" customHeight="1">
      <c r="A197" s="17" t="n"/>
      <c r="B197" s="17" t="n"/>
      <c r="C197" s="39" t="n"/>
      <c r="D197" s="40" t="n"/>
      <c r="E197" s="17" t="n"/>
      <c r="F197" s="17" t="n"/>
      <c r="G197" s="17" t="n"/>
      <c r="H197" s="21">
        <f>IF($A197="","",IF(COUNTIF($A$5:$A$204,$A197)&gt;1,"ID duplicado",IF(OR($B197="",$C197="",$D197="",$E197="",$D197&lt;=0,$C197&gt;Premissas!$B$2),"Cadastro incompleto/inválido",IF(COUNTIF(Contas!$A$5:$A$124,$B197)=0,"Cobrança inexistente",IF($C197&lt;IFERROR(INDEX(Contas!$H$5:$H$124,MATCH($B197,Contas!$A$5:$A$124,0)),$C197),"Data anterior à emissão",IF(SUMIF($B$5:$B$204,$B197,$D$5:$D$204)&gt;IFERROR(INDEX(Contas!$J$5:$J$124,MATCH($B197,Contas!$A$5:$A$124,0)),0),"Total excede cobrança","OK"))))))</f>
        <v/>
      </c>
    </row>
    <row r="198" ht="20" customHeight="1">
      <c r="A198" s="17" t="n"/>
      <c r="B198" s="17" t="n"/>
      <c r="C198" s="39" t="n"/>
      <c r="D198" s="40" t="n"/>
      <c r="E198" s="17" t="n"/>
      <c r="F198" s="17" t="n"/>
      <c r="G198" s="17" t="n"/>
      <c r="H198" s="23">
        <f>IF($A198="","",IF(COUNTIF($A$5:$A$204,$A198)&gt;1,"ID duplicado",IF(OR($B198="",$C198="",$D198="",$E198="",$D198&lt;=0,$C198&gt;Premissas!$B$2),"Cadastro incompleto/inválido",IF(COUNTIF(Contas!$A$5:$A$124,$B198)=0,"Cobrança inexistente",IF($C198&lt;IFERROR(INDEX(Contas!$H$5:$H$124,MATCH($B198,Contas!$A$5:$A$124,0)),$C198),"Data anterior à emissão",IF(SUMIF($B$5:$B$204,$B198,$D$5:$D$204)&gt;IFERROR(INDEX(Contas!$J$5:$J$124,MATCH($B198,Contas!$A$5:$A$124,0)),0),"Total excede cobrança","OK"))))))</f>
        <v/>
      </c>
    </row>
    <row r="199" ht="20" customHeight="1">
      <c r="A199" s="17" t="n"/>
      <c r="B199" s="17" t="n"/>
      <c r="C199" s="39" t="n"/>
      <c r="D199" s="40" t="n"/>
      <c r="E199" s="17" t="n"/>
      <c r="F199" s="17" t="n"/>
      <c r="G199" s="17" t="n"/>
      <c r="H199" s="21">
        <f>IF($A199="","",IF(COUNTIF($A$5:$A$204,$A199)&gt;1,"ID duplicado",IF(OR($B199="",$C199="",$D199="",$E199="",$D199&lt;=0,$C199&gt;Premissas!$B$2),"Cadastro incompleto/inválido",IF(COUNTIF(Contas!$A$5:$A$124,$B199)=0,"Cobrança inexistente",IF($C199&lt;IFERROR(INDEX(Contas!$H$5:$H$124,MATCH($B199,Contas!$A$5:$A$124,0)),$C199),"Data anterior à emissão",IF(SUMIF($B$5:$B$204,$B199,$D$5:$D$204)&gt;IFERROR(INDEX(Contas!$J$5:$J$124,MATCH($B199,Contas!$A$5:$A$124,0)),0),"Total excede cobrança","OK"))))))</f>
        <v/>
      </c>
    </row>
    <row r="200" ht="20" customHeight="1">
      <c r="A200" s="17" t="n"/>
      <c r="B200" s="17" t="n"/>
      <c r="C200" s="39" t="n"/>
      <c r="D200" s="40" t="n"/>
      <c r="E200" s="17" t="n"/>
      <c r="F200" s="17" t="n"/>
      <c r="G200" s="17" t="n"/>
      <c r="H200" s="23">
        <f>IF($A200="","",IF(COUNTIF($A$5:$A$204,$A200)&gt;1,"ID duplicado",IF(OR($B200="",$C200="",$D200="",$E200="",$D200&lt;=0,$C200&gt;Premissas!$B$2),"Cadastro incompleto/inválido",IF(COUNTIF(Contas!$A$5:$A$124,$B200)=0,"Cobrança inexistente",IF($C200&lt;IFERROR(INDEX(Contas!$H$5:$H$124,MATCH($B200,Contas!$A$5:$A$124,0)),$C200),"Data anterior à emissão",IF(SUMIF($B$5:$B$204,$B200,$D$5:$D$204)&gt;IFERROR(INDEX(Contas!$J$5:$J$124,MATCH($B200,Contas!$A$5:$A$124,0)),0),"Total excede cobrança","OK"))))))</f>
        <v/>
      </c>
    </row>
    <row r="201" ht="20" customHeight="1">
      <c r="A201" s="17" t="n"/>
      <c r="B201" s="17" t="n"/>
      <c r="C201" s="39" t="n"/>
      <c r="D201" s="40" t="n"/>
      <c r="E201" s="17" t="n"/>
      <c r="F201" s="17" t="n"/>
      <c r="G201" s="17" t="n"/>
      <c r="H201" s="21">
        <f>IF($A201="","",IF(COUNTIF($A$5:$A$204,$A201)&gt;1,"ID duplicado",IF(OR($B201="",$C201="",$D201="",$E201="",$D201&lt;=0,$C201&gt;Premissas!$B$2),"Cadastro incompleto/inválido",IF(COUNTIF(Contas!$A$5:$A$124,$B201)=0,"Cobrança inexistente",IF($C201&lt;IFERROR(INDEX(Contas!$H$5:$H$124,MATCH($B201,Contas!$A$5:$A$124,0)),$C201),"Data anterior à emissão",IF(SUMIF($B$5:$B$204,$B201,$D$5:$D$204)&gt;IFERROR(INDEX(Contas!$J$5:$J$124,MATCH($B201,Contas!$A$5:$A$124,0)),0),"Total excede cobrança","OK"))))))</f>
        <v/>
      </c>
    </row>
    <row r="202" ht="20" customHeight="1">
      <c r="A202" s="17" t="n"/>
      <c r="B202" s="17" t="n"/>
      <c r="C202" s="39" t="n"/>
      <c r="D202" s="40" t="n"/>
      <c r="E202" s="17" t="n"/>
      <c r="F202" s="17" t="n"/>
      <c r="G202" s="17" t="n"/>
      <c r="H202" s="23">
        <f>IF($A202="","",IF(COUNTIF($A$5:$A$204,$A202)&gt;1,"ID duplicado",IF(OR($B202="",$C202="",$D202="",$E202="",$D202&lt;=0,$C202&gt;Premissas!$B$2),"Cadastro incompleto/inválido",IF(COUNTIF(Contas!$A$5:$A$124,$B202)=0,"Cobrança inexistente",IF($C202&lt;IFERROR(INDEX(Contas!$H$5:$H$124,MATCH($B202,Contas!$A$5:$A$124,0)),$C202),"Data anterior à emissão",IF(SUMIF($B$5:$B$204,$B202,$D$5:$D$204)&gt;IFERROR(INDEX(Contas!$J$5:$J$124,MATCH($B202,Contas!$A$5:$A$124,0)),0),"Total excede cobrança","OK"))))))</f>
        <v/>
      </c>
    </row>
    <row r="203" ht="20" customHeight="1">
      <c r="A203" s="17" t="n"/>
      <c r="B203" s="17" t="n"/>
      <c r="C203" s="39" t="n"/>
      <c r="D203" s="40" t="n"/>
      <c r="E203" s="17" t="n"/>
      <c r="F203" s="17" t="n"/>
      <c r="G203" s="17" t="n"/>
      <c r="H203" s="21">
        <f>IF($A203="","",IF(COUNTIF($A$5:$A$204,$A203)&gt;1,"ID duplicado",IF(OR($B203="",$C203="",$D203="",$E203="",$D203&lt;=0,$C203&gt;Premissas!$B$2),"Cadastro incompleto/inválido",IF(COUNTIF(Contas!$A$5:$A$124,$B203)=0,"Cobrança inexistente",IF($C203&lt;IFERROR(INDEX(Contas!$H$5:$H$124,MATCH($B203,Contas!$A$5:$A$124,0)),$C203),"Data anterior à emissão",IF(SUMIF($B$5:$B$204,$B203,$D$5:$D$204)&gt;IFERROR(INDEX(Contas!$J$5:$J$124,MATCH($B203,Contas!$A$5:$A$124,0)),0),"Total excede cobrança","OK"))))))</f>
        <v/>
      </c>
    </row>
    <row r="204" ht="20" customHeight="1">
      <c r="A204" s="17" t="n"/>
      <c r="B204" s="17" t="n"/>
      <c r="C204" s="39" t="n"/>
      <c r="D204" s="40" t="n"/>
      <c r="E204" s="17" t="n"/>
      <c r="F204" s="17" t="n"/>
      <c r="G204" s="17" t="n"/>
      <c r="H204" s="23">
        <f>IF($A204="","",IF(COUNTIF($A$5:$A$204,$A204)&gt;1,"ID duplicado",IF(OR($B204="",$C204="",$D204="",$E204="",$D204&lt;=0,$C204&gt;Premissas!$B$2),"Cadastro incompleto/inválido",IF(COUNTIF(Contas!$A$5:$A$124,$B204)=0,"Cobrança inexistente",IF($C204&lt;IFERROR(INDEX(Contas!$H$5:$H$124,MATCH($B204,Contas!$A$5:$A$124,0)),$C204),"Data anterior à emissão",IF(SUMIF($B$5:$B$204,$B204,$D$5:$D$204)&gt;IFERROR(INDEX(Contas!$J$5:$J$124,MATCH($B204,Contas!$A$5:$A$124,0)),0),"Total excede cobrança","OK"))))))</f>
        <v/>
      </c>
    </row>
  </sheetData>
  <autoFilter ref="A4:H204"/>
  <mergeCells count="1">
    <mergeCell ref="A1:H1"/>
  </mergeCells>
  <conditionalFormatting sqref="A5:H204">
    <cfRule type="expression" priority="1" dxfId="0" stopIfTrue="1">
      <formula>AND($A5&lt;&gt;"",$H5&lt;&gt;"OK")</formula>
    </cfRule>
  </conditionalFormatting>
  <dataValidations count="5">
    <dataValidation sqref="A5:A204" showDropDown="0" showInputMessage="1" showErrorMessage="1" allowBlank="0" errorTitle="ID do recebimento" error="O ID do recebimento deve ser exclusivo ou ficar vazio." promptTitle="ID do recebimento" prompt="Use uma identificação administrativa exclusiva." type="custom" errorStyle="stop">
      <formula1>OR(A5="",COUNTIF($A$5:$A$204,A5)=1)</formula1>
    </dataValidation>
    <dataValidation sqref="B5:B204" showDropDown="0" showInputMessage="1" showErrorMessage="1" allowBlank="0" errorTitle="ID da cobrança" error="Selecione um ID existente na planilha Contas." promptTitle="ID da cobrança" prompt="Vincule o recebimento a uma cobrança cadastrada." type="list" errorStyle="stop">
      <formula1>INDIRECT("Contas!$A$5:$A$124")</formula1>
    </dataValidation>
    <dataValidation sqref="C5:C204" showDropDown="0" showInputMessage="1" showErrorMessage="1" allowBlank="0" errorTitle="Data do recebimento" error="Informe uma data entre 01/01/2020 e a data de análise." promptTitle="Data do recebimento" type="date" errorStyle="stop" operator="between">
      <formula1>DATE(2020,1,1)</formula1>
      <formula2>Premissas!$B$2</formula2>
    </dataValidation>
    <dataValidation sqref="D5:D204" showDropDown="0" showInputMessage="1" showErrorMessage="1" allowBlank="0" errorTitle="Valor recebido" error="Informe um valor maior que zero e de até R$ 10.000.000,00." promptTitle="Valor recebido" type="custom" errorStyle="stop">
      <formula1>OR(D5="",AND(ISNUMBER(D5),D5&gt;0,D5&lt;=10000000))</formula1>
    </dataValidation>
    <dataValidation sqref="E5:E204" showDropDown="0" showInputMessage="1" showErrorMessage="1" allowBlank="0" errorTitle="Meio de recebimento" error="Selecione um meio disponível em Premissas." promptTitle="Meio de recebimento" type="list" errorStyle="stop">
      <formula1>INDIRECT("Premissas!$F$2:$F$6")</formula1>
    </dataValidation>
  </dataValidation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9" customWidth="1" min="2" max="2"/>
    <col width="25" customWidth="1" min="3" max="3"/>
    <col width="30" customWidth="1" min="4" max="4"/>
    <col width="22" customWidth="1" min="5" max="5"/>
    <col width="20" customWidth="1" min="6" max="6"/>
  </cols>
  <sheetData>
    <row r="1" ht="28" customHeight="1">
      <c r="A1" s="1" t="inlineStr">
        <is>
          <t>Premissas — contas a receber</t>
        </is>
      </c>
      <c r="B1" s="32" t="n"/>
      <c r="C1" s="32" t="n"/>
      <c r="D1" s="32" t="n"/>
      <c r="E1" s="32" t="n"/>
      <c r="F1" s="33" t="n"/>
    </row>
    <row r="2">
      <c r="A2" s="25" t="inlineStr">
        <is>
          <t>Data de análise</t>
        </is>
      </c>
      <c r="B2" s="41" t="n">
        <v>46275</v>
      </c>
      <c r="C2" s="27" t="inlineStr">
        <is>
          <t>Categorias disponíveis</t>
        </is>
      </c>
      <c r="D2" s="28" t="inlineStr">
        <is>
          <t>Uso de espaço</t>
        </is>
      </c>
      <c r="E2" s="27" t="inlineStr">
        <is>
          <t>Meios disponíveis</t>
        </is>
      </c>
      <c r="F2" s="28" t="inlineStr">
        <is>
          <t>Pix</t>
        </is>
      </c>
    </row>
    <row r="3">
      <c r="A3" s="29" t="inlineStr">
        <is>
          <t>Edite somente as células amarelas.</t>
        </is>
      </c>
      <c r="B3" s="23" t="n"/>
      <c r="C3" s="23" t="n"/>
      <c r="D3" s="28" t="inlineStr">
        <is>
          <t>Material didático</t>
        </is>
      </c>
      <c r="E3" s="23" t="n"/>
      <c r="F3" s="28" t="inlineStr">
        <is>
          <t>Transferência</t>
        </is>
      </c>
    </row>
    <row r="4">
      <c r="A4" s="25" t="inlineStr">
        <is>
          <t>Limite da primeira faixa de atraso</t>
        </is>
      </c>
      <c r="B4" s="19" t="n">
        <v>7</v>
      </c>
      <c r="C4" s="21" t="n"/>
      <c r="D4" s="28" t="inlineStr">
        <is>
          <t>Inscrição em atividade</t>
        </is>
      </c>
      <c r="E4" s="21" t="n"/>
      <c r="F4" s="28" t="inlineStr">
        <is>
          <t>Dinheiro</t>
        </is>
      </c>
    </row>
    <row r="5">
      <c r="A5" s="30" t="inlineStr">
        <is>
          <t>Limite da segunda faixa de atraso</t>
        </is>
      </c>
      <c r="B5" s="19" t="n">
        <v>30</v>
      </c>
      <c r="C5" s="23" t="n"/>
      <c r="D5" s="28" t="inlineStr">
        <is>
          <t>Reembolso administrativo</t>
        </is>
      </c>
      <c r="E5" s="23" t="n"/>
      <c r="F5" s="28" t="inlineStr">
        <is>
          <t>Cartão</t>
        </is>
      </c>
    </row>
    <row r="6">
      <c r="A6" s="25" t="inlineStr">
        <is>
          <t>Limite da terceira faixa de atraso</t>
        </is>
      </c>
      <c r="B6" s="19" t="n">
        <v>60</v>
      </c>
      <c r="C6" s="21" t="n"/>
      <c r="D6" s="28" t="inlineStr">
        <is>
          <t>Venda de publicação</t>
        </is>
      </c>
      <c r="E6" s="21" t="n"/>
      <c r="F6" s="28" t="inlineStr">
        <is>
          <t>Outro</t>
        </is>
      </c>
    </row>
    <row r="7">
      <c r="A7" s="30" t="inlineStr">
        <is>
          <t>Validação dos limites</t>
        </is>
      </c>
      <c r="B7" s="31">
        <f>IF(AND(B4&lt;B5,B5&lt;B6),"OK","Revisar limites")</f>
        <v/>
      </c>
      <c r="C7" s="23" t="n"/>
      <c r="D7" s="28" t="inlineStr">
        <is>
          <t>Outros não contributivos</t>
        </is>
      </c>
      <c r="E7" s="23" t="n"/>
      <c r="F7" s="23" t="n"/>
    </row>
  </sheetData>
  <mergeCells count="1">
    <mergeCell ref="A1:F1"/>
  </mergeCells>
  <conditionalFormatting sqref="B7">
    <cfRule type="expression" priority="1" dxfId="0" stopIfTrue="1">
      <formula>B7="Revisar limites"</formula>
    </cfRule>
  </conditionalFormatting>
  <dataValidations count="2">
    <dataValidation sqref="B2" showDropDown="0" showInputMessage="1" showErrorMessage="1" allowBlank="0" errorTitle="Data de análise" error="Informe uma data entre 01/01/2020 e 31/12/2100." promptTitle="Data de análise" prompt="Data usada para calcular vencimentos e atrasos." type="date" errorStyle="stop" operator="between">
      <formula1>DATE(2020,1,1)</formula1>
      <formula2>DATE(2100,12,31)</formula2>
    </dataValidation>
    <dataValidation sqref="B4:B6" showDropDown="0" showInputMessage="1" showErrorMessage="1" allowBlank="0" errorTitle="Limite de atraso" error="Informe um número inteiro entre 1 e 365." promptTitle="Limite de atraso" prompt="Os três limites devem permanecer em ordem crescente." type="whole" errorStyle="stop" operator="between">
      <formula1>1</formula1>
      <formula2>365</formula2>
    </dataValidation>
  </dataValidation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2026-09-10T23:16:55Z</dcterms:created>
  <dcterms:modified xmlns:dcterms="http://purl.org/dc/terms/" xmlns:xsi="http://www.w3.org/2001/XMLSchema-instance" xsi:type="dcterms:W3CDTF">2026-09-10T23:16:56+00:00Z</dcterms:modified>
</cp:coreProperties>
</file>