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Extrato bancário" sheetId="2" state="visible" r:id="rId2"/>
    <sheet xmlns:r="http://schemas.openxmlformats.org/officeDocument/2006/relationships" name="Registro interno" sheetId="3" state="visible" r:id="rId3"/>
    <sheet xmlns:r="http://schemas.openxmlformats.org/officeDocument/2006/relationships" name="Premissas" sheetId="4" state="visible" r:id="rId4"/>
  </sheets>
  <definedNames>
    <definedName name="_xlnm._FilterDatabase" localSheetId="0" hidden="1">'Resumo'!$A$3:$B$21</definedName>
    <definedName name="_xlnm._FilterDatabase" localSheetId="1" hidden="1">'Extrato bancário'!$A$3:$J$103</definedName>
    <definedName name="_xlnm._FilterDatabase" localSheetId="2" hidden="1">'Registro interno'!$A$3:$K$103</definedName>
    <definedName name="_xlnm._FilterDatabase" localSheetId="3" hidden="1">'Premissas'!$A$3:$B$7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;[Red]-&quot;R$&quot; #,##0.00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FFFFFF"/>
      <sz val="10"/>
    </font>
    <font>
      <name val="Aptos"/>
      <color rgb="00173B3A"/>
      <sz val="10"/>
    </font>
    <font>
      <name val="Aptos"/>
      <b val="1"/>
      <color rgb="00173B3A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  <border>
      <left/>
      <right/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164" fontId="3" fillId="4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0" fillId="0" borderId="5" pivotButton="0" quotePrefix="0" xfId="0"/>
    <xf numFmtId="164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B3A"/>
    <outlinePr summaryBelow="1" summaryRight="1"/>
    <pageSetUpPr/>
  </sheetPr>
  <dimension ref="A1:B21"/>
  <sheetViews>
    <sheetView showGridLines="0" showRowColHeaders="1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3" customWidth="1" min="1" max="1"/>
    <col width="22" customWidth="1" min="2" max="2"/>
  </cols>
  <sheetData>
    <row r="1" ht="28" customHeight="1">
      <c r="A1" s="1" t="inlineStr">
        <is>
          <t>Resumo da conciliação bancária — exemplo fictício</t>
        </is>
      </c>
      <c r="B1" s="20" t="n"/>
    </row>
    <row r="2"/>
    <row r="3" ht="32" customHeight="1">
      <c r="A3" s="2" t="inlineStr">
        <is>
          <t>Indicador</t>
        </is>
      </c>
      <c r="B3" s="2" t="inlineStr">
        <is>
          <t>Valor</t>
        </is>
      </c>
    </row>
    <row r="4">
      <c r="A4" s="3" t="inlineStr">
        <is>
          <t>Início do período</t>
        </is>
      </c>
      <c r="B4" s="21">
        <f>IFERROR(Premissas!$B$6,"")</f>
        <v/>
      </c>
    </row>
    <row r="5">
      <c r="A5" s="5" t="inlineStr">
        <is>
          <t>Fim do período</t>
        </is>
      </c>
      <c r="B5" s="22">
        <f>IFERROR(Premissas!$B$7,"")</f>
        <v/>
      </c>
    </row>
    <row r="6">
      <c r="A6" s="3" t="inlineStr">
        <is>
          <t>Saldo inicial do extrato</t>
        </is>
      </c>
      <c r="B6" s="7">
        <f>IFERROR(Premissas!$B$5,"")</f>
        <v/>
      </c>
    </row>
    <row r="7">
      <c r="A7" s="5" t="inlineStr">
        <is>
          <t>Entradas no extrato</t>
        </is>
      </c>
      <c r="B7" s="8">
        <f>IF(OR(Premissas!$B$6="",Premissas!$B$7="",Premissas!$B$7&lt;Premissas!$B$6),"",IFERROR(SUMIFS('Extrato bancário'!$D$4:$D$103,'Extrato bancário'!$C$4:$C$103,Premissas!$D$4,'Extrato bancário'!$A$4:$A$103,"&gt;="&amp;Premissas!$B$6,'Extrato bancário'!$A$4:$A$103,"&lt;="&amp;Premissas!$B$7),0))</f>
        <v/>
      </c>
    </row>
    <row r="8">
      <c r="A8" s="3" t="inlineStr">
        <is>
          <t>Saídas no extrato</t>
        </is>
      </c>
      <c r="B8" s="7">
        <f>IF(OR(Premissas!$B$6="",Premissas!$B$7="",Premissas!$B$7&lt;Premissas!$B$6),"",IFERROR(SUMIFS('Extrato bancário'!$D$4:$D$103,'Extrato bancário'!$C$4:$C$103,Premissas!$D$5,'Extrato bancário'!$A$4:$A$103,"&gt;="&amp;Premissas!$B$6,'Extrato bancário'!$A$4:$A$103,"&lt;="&amp;Premissas!$B$7),0))</f>
        <v/>
      </c>
    </row>
    <row r="9">
      <c r="A9" s="5" t="inlineStr">
        <is>
          <t>Movimento líquido no extrato</t>
        </is>
      </c>
      <c r="B9" s="8">
        <f>IF(OR(Premissas!$B$6="",Premissas!$B$7="",Premissas!$B$7&lt;Premissas!$B$6),"",IFERROR(SUMIFS('Extrato bancário'!$F$4:$F$103,'Extrato bancário'!$A$4:$A$103,"&gt;="&amp;Premissas!$B$6,'Extrato bancário'!$A$4:$A$103,"&lt;="&amp;Premissas!$B$7),0))</f>
        <v/>
      </c>
    </row>
    <row r="10">
      <c r="A10" s="9" t="inlineStr">
        <is>
          <t>Saldo final calculado</t>
        </is>
      </c>
      <c r="B10" s="10">
        <f>IF(OR(B6="",B9=""),"",B6+B9)</f>
        <v/>
      </c>
    </row>
    <row r="11">
      <c r="A11" s="5" t="inlineStr">
        <is>
          <t>Lançamentos no extrato</t>
        </is>
      </c>
      <c r="B11" s="11">
        <f>IF(OR(Premissas!$B$6="",Premissas!$B$7="",Premissas!$B$7&lt;Premissas!$B$6),"",IFERROR(COUNTIFS('Extrato bancário'!$A$4:$A$103,"&gt;="&amp;Premissas!$B$6,'Extrato bancário'!$A$4:$A$103,"&lt;="&amp;Premissas!$B$7),0))</f>
        <v/>
      </c>
    </row>
    <row r="12">
      <c r="A12" s="3" t="inlineStr">
        <is>
          <t>Lançamentos conciliados no extrato</t>
        </is>
      </c>
      <c r="B12" s="12">
        <f>IF(OR(Premissas!$B$6="",Premissas!$B$7="",Premissas!$B$7&lt;Premissas!$B$6),"",IFERROR(COUNTIFS('Extrato bancário'!$A$4:$A$103,"&gt;="&amp;Premissas!$B$6,'Extrato bancário'!$A$4:$A$103,"&lt;="&amp;Premissas!$B$7,'Extrato bancário'!$I$4:$I$103,"Conciliado"),0))</f>
        <v/>
      </c>
    </row>
    <row r="13">
      <c r="A13" s="5" t="inlineStr">
        <is>
          <t>Lançamentos pendentes no extrato</t>
        </is>
      </c>
      <c r="B13" s="11">
        <f>IF(OR(Premissas!$B$6="",Premissas!$B$7="",Premissas!$B$7&lt;Premissas!$B$6),"",IFERROR(COUNTIFS('Extrato bancário'!$A$4:$A$103,"&gt;="&amp;Premissas!$B$6,'Extrato bancário'!$A$4:$A$103,"&lt;="&amp;Premissas!$B$7,'Extrato bancário'!$I$4:$I$103,"Pendente*"),0))</f>
        <v/>
      </c>
    </row>
    <row r="14">
      <c r="A14" s="3" t="inlineStr">
        <is>
          <t>Diferenças pendentes</t>
        </is>
      </c>
      <c r="B14" s="7">
        <f>IF(OR(Premissas!$B$6="",Premissas!$B$7="",Premissas!$B$7&lt;Premissas!$B$6),"",IFERROR(SUMIFS('Extrato bancário'!$J$4:$J$103,'Extrato bancário'!$A$4:$A$103,"&gt;="&amp;Premissas!$B$6,'Extrato bancário'!$A$4:$A$103,"&lt;="&amp;Premissas!$B$7),0))</f>
        <v/>
      </c>
    </row>
    <row r="15">
      <c r="A15" s="5" t="inlineStr">
        <is>
          <t>Entradas no registro interno</t>
        </is>
      </c>
      <c r="B15" s="8">
        <f>IF(OR(Premissas!$B$6="",Premissas!$B$7="",Premissas!$B$7&lt;Premissas!$B$6),"",IFERROR(SUMIFS('Registro interno'!$G$4:$G$103,'Registro interno'!$F$4:$F$103,Premissas!$D$4,'Registro interno'!$A$4:$A$103,"&gt;="&amp;Premissas!$B$6,'Registro interno'!$A$4:$A$103,"&lt;="&amp;Premissas!$B$7),0))</f>
        <v/>
      </c>
    </row>
    <row r="16">
      <c r="A16" s="3" t="inlineStr">
        <is>
          <t>Saídas no registro interno</t>
        </is>
      </c>
      <c r="B16" s="7">
        <f>IF(OR(Premissas!$B$6="",Premissas!$B$7="",Premissas!$B$7&lt;Premissas!$B$6),"",IFERROR(SUMIFS('Registro interno'!$G$4:$G$103,'Registro interno'!$F$4:$F$103,Premissas!$D$5,'Registro interno'!$A$4:$A$103,"&gt;="&amp;Premissas!$B$6,'Registro interno'!$A$4:$A$103,"&lt;="&amp;Premissas!$B$7),0))</f>
        <v/>
      </c>
    </row>
    <row r="17">
      <c r="A17" s="5" t="inlineStr">
        <is>
          <t>Movimento líquido no registro interno</t>
        </is>
      </c>
      <c r="B17" s="8">
        <f>IF(OR(Premissas!$B$6="",Premissas!$B$7="",Premissas!$B$7&lt;Premissas!$B$6),"",IFERROR(SUMIFS('Registro interno'!$H$4:$H$103,'Registro interno'!$A$4:$A$103,"&gt;="&amp;Premissas!$B$6,'Registro interno'!$A$4:$A$103,"&lt;="&amp;Premissas!$B$7),0))</f>
        <v/>
      </c>
    </row>
    <row r="18">
      <c r="A18" s="3" t="inlineStr">
        <is>
          <t>Lançamentos no registro interno</t>
        </is>
      </c>
      <c r="B18" s="12">
        <f>IF(OR(Premissas!$B$6="",Premissas!$B$7="",Premissas!$B$7&lt;Premissas!$B$6),"",IFERROR(COUNTIFS('Registro interno'!$A$4:$A$103,"&gt;="&amp;Premissas!$B$6,'Registro interno'!$A$4:$A$103,"&lt;="&amp;Premissas!$B$7),0))</f>
        <v/>
      </c>
    </row>
    <row r="19">
      <c r="A19" s="5" t="inlineStr">
        <is>
          <t>Registros internos conciliados</t>
        </is>
      </c>
      <c r="B19" s="11">
        <f>IF(OR(Premissas!$B$6="",Premissas!$B$7="",Premissas!$B$7&lt;Premissas!$B$6),"",IFERROR(COUNTIFS('Registro interno'!$A$4:$A$103,"&gt;="&amp;Premissas!$B$6,'Registro interno'!$A$4:$A$103,"&lt;="&amp;Premissas!$B$7,'Registro interno'!$K$4:$K$103,"Conciliado"),0))</f>
        <v/>
      </c>
    </row>
    <row r="20">
      <c r="A20" s="3" t="inlineStr">
        <is>
          <t>Registros internos pendentes</t>
        </is>
      </c>
      <c r="B20" s="12">
        <f>IF(OR(Premissas!$B$6="",Premissas!$B$7="",Premissas!$B$7&lt;Premissas!$B$6),"",IFERROR(COUNTIFS('Registro interno'!$A$4:$A$103,"&gt;="&amp;Premissas!$B$6,'Registro interno'!$A$4:$A$103,"&lt;="&amp;Premissas!$B$7,'Registro interno'!$K$4:$K$103,"Pendente*"),0))</f>
        <v/>
      </c>
    </row>
    <row r="21">
      <c r="A21" s="13" t="inlineStr">
        <is>
          <t>Divergência líquida do período</t>
        </is>
      </c>
      <c r="B21" s="14">
        <f>IF(OR(B9="",B17=""),"",B9-B17)</f>
        <v/>
      </c>
    </row>
  </sheetData>
  <autoFilter ref="A3:B21"/>
  <mergeCells count="1">
    <mergeCell ref="A1:B1"/>
  </mergeCells>
  <conditionalFormatting sqref="B13:B14">
    <cfRule type="expression" priority="1" dxfId="0">
      <formula>B13&gt;0</formula>
    </cfRule>
  </conditionalFormatting>
  <conditionalFormatting sqref="B20:B21">
    <cfRule type="expression" priority="2" dxfId="0">
      <formula>ABS(B20)&gt;0</formula>
    </cfRule>
  </conditionalFormatting>
  <conditionalFormatting sqref="B12">
    <cfRule type="expression" priority="3" dxfId="1">
      <formula>B12&gt;0</formula>
    </cfRule>
  </conditionalFormatting>
  <conditionalFormatting sqref="B19">
    <cfRule type="expression" priority="4" dxfId="1">
      <formula>B19&gt;0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73B3A"/>
    <outlinePr summaryBelow="1" summaryRight="1"/>
    <pageSetUpPr/>
  </sheetPr>
  <dimension ref="A1:K103"/>
  <sheetViews>
    <sheetView showGridLines="0" showRowColHeaders="1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43" customWidth="1" min="2" max="2"/>
    <col width="12" customWidth="1" min="3" max="3"/>
    <col width="15" customWidth="1" min="4" max="4"/>
    <col width="19" customWidth="1" min="5" max="5"/>
    <col width="17" customWidth="1" min="6" max="6"/>
    <col width="21" customWidth="1" min="7" max="7"/>
    <col width="16" customWidth="1" min="8" max="8"/>
    <col width="34" customWidth="1" min="9" max="9"/>
    <col width="20" customWidth="1" min="10" max="10"/>
    <col hidden="1" width="13" customWidth="1" min="11" max="11"/>
  </cols>
  <sheetData>
    <row r="1" ht="28" customHeight="1">
      <c r="A1" s="1" t="inlineStr">
        <is>
          <t>Extrato bancário para conciliação — exemplos fictícios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0" t="n"/>
    </row>
    <row r="2">
      <c r="K2">
        <f>Premissas!$B$6</f>
        <v/>
      </c>
    </row>
    <row r="3" ht="32" customHeight="1">
      <c r="A3" s="2" t="inlineStr">
        <is>
          <t>Data</t>
        </is>
      </c>
      <c r="B3" s="2" t="inlineStr">
        <is>
          <t>Descrição</t>
        </is>
      </c>
      <c r="C3" s="2" t="inlineStr">
        <is>
          <t>Tipo</t>
        </is>
      </c>
      <c r="D3" s="2" t="inlineStr">
        <is>
          <t>Valor</t>
        </is>
      </c>
      <c r="E3" s="2" t="inlineStr">
        <is>
          <t>Referência</t>
        </is>
      </c>
      <c r="F3" s="2" t="inlineStr">
        <is>
          <t>Valor líquido</t>
        </is>
      </c>
      <c r="G3" s="2" t="inlineStr">
        <is>
          <t>Total interno vinculado</t>
        </is>
      </c>
      <c r="H3" s="2" t="inlineStr">
        <is>
          <t>Diferença</t>
        </is>
      </c>
      <c r="I3" s="2" t="inlineStr">
        <is>
          <t>Situação</t>
        </is>
      </c>
      <c r="J3" s="2" t="inlineStr">
        <is>
          <t>Diferença pendente</t>
        </is>
      </c>
      <c r="K3">
        <f>Premissas!$B$7</f>
        <v/>
      </c>
    </row>
    <row r="4">
      <c r="A4" s="24" t="n">
        <v>46266</v>
      </c>
      <c r="B4" s="16" t="inlineStr">
        <is>
          <t>Exemplo fictício: contribuição simulada Alfa</t>
        </is>
      </c>
      <c r="C4" s="17" t="inlineStr">
        <is>
          <t>Entrada</t>
        </is>
      </c>
      <c r="D4" s="18" t="n">
        <v>1500</v>
      </c>
      <c r="E4" s="17" t="inlineStr">
        <is>
          <t>FIC-2026-001</t>
        </is>
      </c>
      <c r="F4" s="7">
        <f>IF(OR(A4="",C4="",D4=""),"",IF(C4=Premissas!$D$4,D4,IF(C4=Premissas!$D$5,-D4,"")))</f>
        <v/>
      </c>
      <c r="G4" s="7">
        <f>IF(OR(A4="",E4=""),"",IFERROR(SUMIF('Registro interno'!$E$4:$E$103,E4,'Registro interno'!$H$4:$H$103),0))</f>
        <v/>
      </c>
      <c r="H4" s="7">
        <f>IF(OR(F4="",G4=""),"",F4-G4)</f>
        <v/>
      </c>
      <c r="I4" s="3">
        <f>IF(A4="","",IF(OR(B4="",C4="",D4=""),"Pendente: completar dados",IF(E4="","Pendente: informar referência",IF(COUNTIF('Registro interno'!$E$4:$E$103,E4)=0,"Pendente: sem registro interno",IF(H4="","Pendente: completar dados",IF(ABS(H4)&lt;=Premissas!$B$4,"Conciliado","Pendente: conferir diferença"))))))</f>
        <v/>
      </c>
      <c r="J4" s="7">
        <f>IF(OR(A4="",H4="",I4=""),"",IF(LEFT(I4,8)="Pendente",ABS(H4),""))</f>
        <v/>
      </c>
      <c r="K4">
        <f>Premissas!$D$4</f>
        <v/>
      </c>
    </row>
    <row r="5">
      <c r="A5" s="24" t="n">
        <v>46267</v>
      </c>
      <c r="B5" s="16" t="inlineStr">
        <is>
          <t>Exemplo fictício: material administrativo simulado</t>
        </is>
      </c>
      <c r="C5" s="17" t="inlineStr">
        <is>
          <t>Saída</t>
        </is>
      </c>
      <c r="D5" s="18" t="n">
        <v>320</v>
      </c>
      <c r="E5" s="17" t="inlineStr">
        <is>
          <t>FIC-2026-002</t>
        </is>
      </c>
      <c r="F5" s="8">
        <f>IF(OR(A5="",C5="",D5=""),"",IF(C5=Premissas!$D$4,D5,IF(C5=Premissas!$D$5,-D5,"")))</f>
        <v/>
      </c>
      <c r="G5" s="8">
        <f>IF(OR(A5="",E5=""),"",IFERROR(SUMIF('Registro interno'!$E$4:$E$103,E5,'Registro interno'!$H$4:$H$103),0))</f>
        <v/>
      </c>
      <c r="H5" s="8">
        <f>IF(OR(F5="",G5=""),"",F5-G5)</f>
        <v/>
      </c>
      <c r="I5" s="5">
        <f>IF(A5="","",IF(OR(B5="",C5="",D5=""),"Pendente: completar dados",IF(E5="","Pendente: informar referência",IF(COUNTIF('Registro interno'!$E$4:$E$103,E5)=0,"Pendente: sem registro interno",IF(H5="","Pendente: completar dados",IF(ABS(H5)&lt;=Premissas!$B$4,"Conciliado","Pendente: conferir diferença"))))))</f>
        <v/>
      </c>
      <c r="J5" s="8">
        <f>IF(OR(A5="",H5="",I5=""),"",IF(LEFT(I5,8)="Pendente",ABS(H5),""))</f>
        <v/>
      </c>
      <c r="K5">
        <f>Premissas!$D$5</f>
        <v/>
      </c>
    </row>
    <row r="6">
      <c r="A6" s="24" t="n">
        <v>46268</v>
      </c>
      <c r="B6" s="16" t="inlineStr">
        <is>
          <t>Exemplo fictício: recebimento de evento simulado</t>
        </is>
      </c>
      <c r="C6" s="17" t="inlineStr">
        <is>
          <t>Entrada</t>
        </is>
      </c>
      <c r="D6" s="18" t="n">
        <v>780</v>
      </c>
      <c r="E6" s="17" t="inlineStr">
        <is>
          <t>FIC-2026-003</t>
        </is>
      </c>
      <c r="F6" s="7">
        <f>IF(OR(A6="",C6="",D6=""),"",IF(C6=Premissas!$D$4,D6,IF(C6=Premissas!$D$5,-D6,"")))</f>
        <v/>
      </c>
      <c r="G6" s="7">
        <f>IF(OR(A6="",E6=""),"",IFERROR(SUMIF('Registro interno'!$E$4:$E$103,E6,'Registro interno'!$H$4:$H$103),0))</f>
        <v/>
      </c>
      <c r="H6" s="7">
        <f>IF(OR(F6="",G6=""),"",F6-G6)</f>
        <v/>
      </c>
      <c r="I6" s="3">
        <f>IF(A6="","",IF(OR(B6="",C6="",D6=""),"Pendente: completar dados",IF(E6="","Pendente: informar referência",IF(COUNTIF('Registro interno'!$E$4:$E$103,E6)=0,"Pendente: sem registro interno",IF(H6="","Pendente: completar dados",IF(ABS(H6)&lt;=Premissas!$B$4,"Conciliado","Pendente: conferir diferença"))))))</f>
        <v/>
      </c>
      <c r="J6" s="7">
        <f>IF(OR(A6="",H6="",I6=""),"",IF(LEFT(I6,8)="Pendente",ABS(H6),""))</f>
        <v/>
      </c>
    </row>
    <row r="7">
      <c r="A7" s="24" t="n">
        <v>46269</v>
      </c>
      <c r="B7" s="16" t="inlineStr">
        <is>
          <t>Exemplo fictício: manutenção predial simulada</t>
        </is>
      </c>
      <c r="C7" s="17" t="inlineStr">
        <is>
          <t>Saída</t>
        </is>
      </c>
      <c r="D7" s="18" t="n">
        <v>450</v>
      </c>
      <c r="E7" s="17" t="inlineStr">
        <is>
          <t>FIC-2026-004</t>
        </is>
      </c>
      <c r="F7" s="8">
        <f>IF(OR(A7="",C7="",D7=""),"",IF(C7=Premissas!$D$4,D7,IF(C7=Premissas!$D$5,-D7,"")))</f>
        <v/>
      </c>
      <c r="G7" s="8">
        <f>IF(OR(A7="",E7=""),"",IFERROR(SUMIF('Registro interno'!$E$4:$E$103,E7,'Registro interno'!$H$4:$H$103),0))</f>
        <v/>
      </c>
      <c r="H7" s="8">
        <f>IF(OR(F7="",G7=""),"",F7-G7)</f>
        <v/>
      </c>
      <c r="I7" s="5">
        <f>IF(A7="","",IF(OR(B7="",C7="",D7=""),"Pendente: completar dados",IF(E7="","Pendente: informar referência",IF(COUNTIF('Registro interno'!$E$4:$E$103,E7)=0,"Pendente: sem registro interno",IF(H7="","Pendente: completar dados",IF(ABS(H7)&lt;=Premissas!$B$4,"Conciliado","Pendente: conferir diferença"))))))</f>
        <v/>
      </c>
      <c r="J7" s="8">
        <f>IF(OR(A7="",H7="",I7=""),"",IF(LEFT(I7,8)="Pendente",ABS(H7),""))</f>
        <v/>
      </c>
    </row>
    <row r="8">
      <c r="A8" s="24" t="n">
        <v>46270</v>
      </c>
      <c r="B8" s="16" t="inlineStr">
        <is>
          <t>Exemplo fictício: reembolso recebido em simulação</t>
        </is>
      </c>
      <c r="C8" s="17" t="inlineStr">
        <is>
          <t>Entrada</t>
        </is>
      </c>
      <c r="D8" s="18" t="n">
        <v>200</v>
      </c>
      <c r="E8" s="17" t="inlineStr">
        <is>
          <t>FIC-2026-005</t>
        </is>
      </c>
      <c r="F8" s="7">
        <f>IF(OR(A8="",C8="",D8=""),"",IF(C8=Premissas!$D$4,D8,IF(C8=Premissas!$D$5,-D8,"")))</f>
        <v/>
      </c>
      <c r="G8" s="7">
        <f>IF(OR(A8="",E8=""),"",IFERROR(SUMIF('Registro interno'!$E$4:$E$103,E8,'Registro interno'!$H$4:$H$103),0))</f>
        <v/>
      </c>
      <c r="H8" s="7">
        <f>IF(OR(F8="",G8=""),"",F8-G8)</f>
        <v/>
      </c>
      <c r="I8" s="3">
        <f>IF(A8="","",IF(OR(B8="",C8="",D8=""),"Pendente: completar dados",IF(E8="","Pendente: informar referência",IF(COUNTIF('Registro interno'!$E$4:$E$103,E8)=0,"Pendente: sem registro interno",IF(H8="","Pendente: completar dados",IF(ABS(H8)&lt;=Premissas!$B$4,"Conciliado","Pendente: conferir diferença"))))))</f>
        <v/>
      </c>
      <c r="J8" s="7">
        <f>IF(OR(A8="",H8="",I8=""),"",IF(LEFT(I8,8)="Pendente",ABS(H8),""))</f>
        <v/>
      </c>
    </row>
    <row r="9">
      <c r="A9" s="24" t="n">
        <v>46271</v>
      </c>
      <c r="B9" s="16" t="inlineStr">
        <is>
          <t>Exemplo fictício: consumo administrativo simulado</t>
        </is>
      </c>
      <c r="C9" s="17" t="inlineStr">
        <is>
          <t>Saída</t>
        </is>
      </c>
      <c r="D9" s="18" t="n">
        <v>125</v>
      </c>
      <c r="E9" s="17" t="inlineStr">
        <is>
          <t>FIC-2026-006</t>
        </is>
      </c>
      <c r="F9" s="8">
        <f>IF(OR(A9="",C9="",D9=""),"",IF(C9=Premissas!$D$4,D9,IF(C9=Premissas!$D$5,-D9,"")))</f>
        <v/>
      </c>
      <c r="G9" s="8">
        <f>IF(OR(A9="",E9=""),"",IFERROR(SUMIF('Registro interno'!$E$4:$E$103,E9,'Registro interno'!$H$4:$H$103),0))</f>
        <v/>
      </c>
      <c r="H9" s="8">
        <f>IF(OR(F9="",G9=""),"",F9-G9)</f>
        <v/>
      </c>
      <c r="I9" s="5">
        <f>IF(A9="","",IF(OR(B9="",C9="",D9=""),"Pendente: completar dados",IF(E9="","Pendente: informar referência",IF(COUNTIF('Registro interno'!$E$4:$E$103,E9)=0,"Pendente: sem registro interno",IF(H9="","Pendente: completar dados",IF(ABS(H9)&lt;=Premissas!$B$4,"Conciliado","Pendente: conferir diferença"))))))</f>
        <v/>
      </c>
      <c r="J9" s="8">
        <f>IF(OR(A9="",H9="",I9=""),"",IF(LEFT(I9,8)="Pendente",ABS(H9),""))</f>
        <v/>
      </c>
    </row>
    <row r="10">
      <c r="A10" s="24" t="n">
        <v>46272</v>
      </c>
      <c r="B10" s="16" t="inlineStr">
        <is>
          <t>Exemplo fictício: atividade comunitária simulada</t>
        </is>
      </c>
      <c r="C10" s="17" t="inlineStr">
        <is>
          <t>Entrada</t>
        </is>
      </c>
      <c r="D10" s="18" t="n">
        <v>940</v>
      </c>
      <c r="E10" s="17" t="inlineStr">
        <is>
          <t>FIC-2026-007</t>
        </is>
      </c>
      <c r="F10" s="7">
        <f>IF(OR(A10="",C10="",D10=""),"",IF(C10=Premissas!$D$4,D10,IF(C10=Premissas!$D$5,-D10,"")))</f>
        <v/>
      </c>
      <c r="G10" s="7">
        <f>IF(OR(A10="",E10=""),"",IFERROR(SUMIF('Registro interno'!$E$4:$E$103,E10,'Registro interno'!$H$4:$H$103),0))</f>
        <v/>
      </c>
      <c r="H10" s="7">
        <f>IF(OR(F10="",G10=""),"",F10-G10)</f>
        <v/>
      </c>
      <c r="I10" s="3">
        <f>IF(A10="","",IF(OR(B10="",C10="",D10=""),"Pendente: completar dados",IF(E10="","Pendente: informar referência",IF(COUNTIF('Registro interno'!$E$4:$E$103,E10)=0,"Pendente: sem registro interno",IF(H10="","Pendente: completar dados",IF(ABS(H10)&lt;=Premissas!$B$4,"Conciliado","Pendente: conferir diferença"))))))</f>
        <v/>
      </c>
      <c r="J10" s="7">
        <f>IF(OR(A10="",H10="",I10=""),"",IF(LEFT(I10,8)="Pendente",ABS(H10),""))</f>
        <v/>
      </c>
    </row>
    <row r="11">
      <c r="A11" s="24" t="n">
        <v>46273</v>
      </c>
      <c r="B11" s="16" t="inlineStr">
        <is>
          <t>Exemplo fictício: impressão de materiais simulada</t>
        </is>
      </c>
      <c r="C11" s="17" t="inlineStr">
        <is>
          <t>Saída</t>
        </is>
      </c>
      <c r="D11" s="18" t="n">
        <v>210.5</v>
      </c>
      <c r="E11" s="17" t="inlineStr">
        <is>
          <t>FIC-2026-008</t>
        </is>
      </c>
      <c r="F11" s="8">
        <f>IF(OR(A11="",C11="",D11=""),"",IF(C11=Premissas!$D$4,D11,IF(C11=Premissas!$D$5,-D11,"")))</f>
        <v/>
      </c>
      <c r="G11" s="8">
        <f>IF(OR(A11="",E11=""),"",IFERROR(SUMIF('Registro interno'!$E$4:$E$103,E11,'Registro interno'!$H$4:$H$103),0))</f>
        <v/>
      </c>
      <c r="H11" s="8">
        <f>IF(OR(F11="",G11=""),"",F11-G11)</f>
        <v/>
      </c>
      <c r="I11" s="5">
        <f>IF(A11="","",IF(OR(B11="",C11="",D11=""),"Pendente: completar dados",IF(E11="","Pendente: informar referência",IF(COUNTIF('Registro interno'!$E$4:$E$103,E11)=0,"Pendente: sem registro interno",IF(H11="","Pendente: completar dados",IF(ABS(H11)&lt;=Premissas!$B$4,"Conciliado","Pendente: conferir diferença"))))))</f>
        <v/>
      </c>
      <c r="J11" s="8">
        <f>IF(OR(A11="",H11="",I11=""),"",IF(LEFT(I11,8)="Pendente",ABS(H11),""))</f>
        <v/>
      </c>
    </row>
    <row r="12">
      <c r="A12" s="24" t="n">
        <v>46274</v>
      </c>
      <c r="B12" s="16" t="inlineStr">
        <is>
          <t>Exemplo fictício: oferta simulada Beta</t>
        </is>
      </c>
      <c r="C12" s="17" t="inlineStr">
        <is>
          <t>Entrada</t>
        </is>
      </c>
      <c r="D12" s="18" t="n">
        <v>350</v>
      </c>
      <c r="E12" s="17" t="inlineStr">
        <is>
          <t>FIC-2026-009</t>
        </is>
      </c>
      <c r="F12" s="7">
        <f>IF(OR(A12="",C12="",D12=""),"",IF(C12=Premissas!$D$4,D12,IF(C12=Premissas!$D$5,-D12,"")))</f>
        <v/>
      </c>
      <c r="G12" s="7">
        <f>IF(OR(A12="",E12=""),"",IFERROR(SUMIF('Registro interno'!$E$4:$E$103,E12,'Registro interno'!$H$4:$H$103),0))</f>
        <v/>
      </c>
      <c r="H12" s="7">
        <f>IF(OR(F12="",G12=""),"",F12-G12)</f>
        <v/>
      </c>
      <c r="I12" s="3">
        <f>IF(A12="","",IF(OR(B12="",C12="",D12=""),"Pendente: completar dados",IF(E12="","Pendente: informar referência",IF(COUNTIF('Registro interno'!$E$4:$E$103,E12)=0,"Pendente: sem registro interno",IF(H12="","Pendente: completar dados",IF(ABS(H12)&lt;=Premissas!$B$4,"Conciliado","Pendente: conferir diferença"))))))</f>
        <v/>
      </c>
      <c r="J12" s="7">
        <f>IF(OR(A12="",H12="",I12=""),"",IF(LEFT(I12,8)="Pendente",ABS(H12),""))</f>
        <v/>
      </c>
    </row>
    <row r="13">
      <c r="A13" s="24" t="n">
        <v>46274</v>
      </c>
      <c r="B13" s="16" t="inlineStr">
        <is>
          <t>Exemplo fictício: materiais de limpeza simulados</t>
        </is>
      </c>
      <c r="C13" s="17" t="inlineStr">
        <is>
          <t>Saída</t>
        </is>
      </c>
      <c r="D13" s="18" t="n">
        <v>89.90000000000001</v>
      </c>
      <c r="E13" s="17" t="inlineStr">
        <is>
          <t>FIC-2026-010</t>
        </is>
      </c>
      <c r="F13" s="8">
        <f>IF(OR(A13="",C13="",D13=""),"",IF(C13=Premissas!$D$4,D13,IF(C13=Premissas!$D$5,-D13,"")))</f>
        <v/>
      </c>
      <c r="G13" s="8">
        <f>IF(OR(A13="",E13=""),"",IFERROR(SUMIF('Registro interno'!$E$4:$E$103,E13,'Registro interno'!$H$4:$H$103),0))</f>
        <v/>
      </c>
      <c r="H13" s="8">
        <f>IF(OR(F13="",G13=""),"",F13-G13)</f>
        <v/>
      </c>
      <c r="I13" s="5">
        <f>IF(A13="","",IF(OR(B13="",C13="",D13=""),"Pendente: completar dados",IF(E13="","Pendente: informar referência",IF(COUNTIF('Registro interno'!$E$4:$E$103,E13)=0,"Pendente: sem registro interno",IF(H13="","Pendente: completar dados",IF(ABS(H13)&lt;=Premissas!$B$4,"Conciliado","Pendente: conferir diferença"))))))</f>
        <v/>
      </c>
      <c r="J13" s="8">
        <f>IF(OR(A13="",H13="",I13=""),"",IF(LEFT(I13,8)="Pendente",ABS(H13),""))</f>
        <v/>
      </c>
    </row>
    <row r="14">
      <c r="A14" s="24" t="n"/>
      <c r="B14" s="16" t="n"/>
      <c r="C14" s="17" t="n"/>
      <c r="D14" s="18" t="n"/>
      <c r="E14" s="17" t="n"/>
      <c r="F14" s="7">
        <f>IF(OR(A14="",C14="",D14=""),"",IF(C14=Premissas!$D$4,D14,IF(C14=Premissas!$D$5,-D14,"")))</f>
        <v/>
      </c>
      <c r="G14" s="7">
        <f>IF(OR(A14="",E14=""),"",IFERROR(SUMIF('Registro interno'!$E$4:$E$103,E14,'Registro interno'!$H$4:$H$103),0))</f>
        <v/>
      </c>
      <c r="H14" s="7">
        <f>IF(OR(F14="",G14=""),"",F14-G14)</f>
        <v/>
      </c>
      <c r="I14" s="3">
        <f>IF(A14="","",IF(OR(B14="",C14="",D14=""),"Pendente: completar dados",IF(E14="","Pendente: informar referência",IF(COUNTIF('Registro interno'!$E$4:$E$103,E14)=0,"Pendente: sem registro interno",IF(H14="","Pendente: completar dados",IF(ABS(H14)&lt;=Premissas!$B$4,"Conciliado","Pendente: conferir diferença"))))))</f>
        <v/>
      </c>
      <c r="J14" s="7">
        <f>IF(OR(A14="",H14="",I14=""),"",IF(LEFT(I14,8)="Pendente",ABS(H14),""))</f>
        <v/>
      </c>
    </row>
    <row r="15">
      <c r="A15" s="24" t="n"/>
      <c r="B15" s="16" t="n"/>
      <c r="C15" s="17" t="n"/>
      <c r="D15" s="18" t="n"/>
      <c r="E15" s="17" t="n"/>
      <c r="F15" s="8">
        <f>IF(OR(A15="",C15="",D15=""),"",IF(C15=Premissas!$D$4,D15,IF(C15=Premissas!$D$5,-D15,"")))</f>
        <v/>
      </c>
      <c r="G15" s="8">
        <f>IF(OR(A15="",E15=""),"",IFERROR(SUMIF('Registro interno'!$E$4:$E$103,E15,'Registro interno'!$H$4:$H$103),0))</f>
        <v/>
      </c>
      <c r="H15" s="8">
        <f>IF(OR(F15="",G15=""),"",F15-G15)</f>
        <v/>
      </c>
      <c r="I15" s="5">
        <f>IF(A15="","",IF(OR(B15="",C15="",D15=""),"Pendente: completar dados",IF(E15="","Pendente: informar referência",IF(COUNTIF('Registro interno'!$E$4:$E$103,E15)=0,"Pendente: sem registro interno",IF(H15="","Pendente: completar dados",IF(ABS(H15)&lt;=Premissas!$B$4,"Conciliado","Pendente: conferir diferença"))))))</f>
        <v/>
      </c>
      <c r="J15" s="8">
        <f>IF(OR(A15="",H15="",I15=""),"",IF(LEFT(I15,8)="Pendente",ABS(H15),""))</f>
        <v/>
      </c>
    </row>
    <row r="16">
      <c r="A16" s="24" t="n"/>
      <c r="B16" s="16" t="n"/>
      <c r="C16" s="17" t="n"/>
      <c r="D16" s="18" t="n"/>
      <c r="E16" s="17" t="n"/>
      <c r="F16" s="7">
        <f>IF(OR(A16="",C16="",D16=""),"",IF(C16=Premissas!$D$4,D16,IF(C16=Premissas!$D$5,-D16,"")))</f>
        <v/>
      </c>
      <c r="G16" s="7">
        <f>IF(OR(A16="",E16=""),"",IFERROR(SUMIF('Registro interno'!$E$4:$E$103,E16,'Registro interno'!$H$4:$H$103),0))</f>
        <v/>
      </c>
      <c r="H16" s="7">
        <f>IF(OR(F16="",G16=""),"",F16-G16)</f>
        <v/>
      </c>
      <c r="I16" s="3">
        <f>IF(A16="","",IF(OR(B16="",C16="",D16=""),"Pendente: completar dados",IF(E16="","Pendente: informar referência",IF(COUNTIF('Registro interno'!$E$4:$E$103,E16)=0,"Pendente: sem registro interno",IF(H16="","Pendente: completar dados",IF(ABS(H16)&lt;=Premissas!$B$4,"Conciliado","Pendente: conferir diferença"))))))</f>
        <v/>
      </c>
      <c r="J16" s="7">
        <f>IF(OR(A16="",H16="",I16=""),"",IF(LEFT(I16,8)="Pendente",ABS(H16),""))</f>
        <v/>
      </c>
    </row>
    <row r="17">
      <c r="A17" s="24" t="n"/>
      <c r="B17" s="16" t="n"/>
      <c r="C17" s="17" t="n"/>
      <c r="D17" s="18" t="n"/>
      <c r="E17" s="17" t="n"/>
      <c r="F17" s="8">
        <f>IF(OR(A17="",C17="",D17=""),"",IF(C17=Premissas!$D$4,D17,IF(C17=Premissas!$D$5,-D17,"")))</f>
        <v/>
      </c>
      <c r="G17" s="8">
        <f>IF(OR(A17="",E17=""),"",IFERROR(SUMIF('Registro interno'!$E$4:$E$103,E17,'Registro interno'!$H$4:$H$103),0))</f>
        <v/>
      </c>
      <c r="H17" s="8">
        <f>IF(OR(F17="",G17=""),"",F17-G17)</f>
        <v/>
      </c>
      <c r="I17" s="5">
        <f>IF(A17="","",IF(OR(B17="",C17="",D17=""),"Pendente: completar dados",IF(E17="","Pendente: informar referência",IF(COUNTIF('Registro interno'!$E$4:$E$103,E17)=0,"Pendente: sem registro interno",IF(H17="","Pendente: completar dados",IF(ABS(H17)&lt;=Premissas!$B$4,"Conciliado","Pendente: conferir diferença"))))))</f>
        <v/>
      </c>
      <c r="J17" s="8">
        <f>IF(OR(A17="",H17="",I17=""),"",IF(LEFT(I17,8)="Pendente",ABS(H17),""))</f>
        <v/>
      </c>
    </row>
    <row r="18">
      <c r="A18" s="24" t="n"/>
      <c r="B18" s="16" t="n"/>
      <c r="C18" s="17" t="n"/>
      <c r="D18" s="18" t="n"/>
      <c r="E18" s="17" t="n"/>
      <c r="F18" s="7">
        <f>IF(OR(A18="",C18="",D18=""),"",IF(C18=Premissas!$D$4,D18,IF(C18=Premissas!$D$5,-D18,"")))</f>
        <v/>
      </c>
      <c r="G18" s="7">
        <f>IF(OR(A18="",E18=""),"",IFERROR(SUMIF('Registro interno'!$E$4:$E$103,E18,'Registro interno'!$H$4:$H$103),0))</f>
        <v/>
      </c>
      <c r="H18" s="7">
        <f>IF(OR(F18="",G18=""),"",F18-G18)</f>
        <v/>
      </c>
      <c r="I18" s="3">
        <f>IF(A18="","",IF(OR(B18="",C18="",D18=""),"Pendente: completar dados",IF(E18="","Pendente: informar referência",IF(COUNTIF('Registro interno'!$E$4:$E$103,E18)=0,"Pendente: sem registro interno",IF(H18="","Pendente: completar dados",IF(ABS(H18)&lt;=Premissas!$B$4,"Conciliado","Pendente: conferir diferença"))))))</f>
        <v/>
      </c>
      <c r="J18" s="7">
        <f>IF(OR(A18="",H18="",I18=""),"",IF(LEFT(I18,8)="Pendente",ABS(H18),""))</f>
        <v/>
      </c>
    </row>
    <row r="19">
      <c r="A19" s="24" t="n"/>
      <c r="B19" s="16" t="n"/>
      <c r="C19" s="17" t="n"/>
      <c r="D19" s="18" t="n"/>
      <c r="E19" s="17" t="n"/>
      <c r="F19" s="8">
        <f>IF(OR(A19="",C19="",D19=""),"",IF(C19=Premissas!$D$4,D19,IF(C19=Premissas!$D$5,-D19,"")))</f>
        <v/>
      </c>
      <c r="G19" s="8">
        <f>IF(OR(A19="",E19=""),"",IFERROR(SUMIF('Registro interno'!$E$4:$E$103,E19,'Registro interno'!$H$4:$H$103),0))</f>
        <v/>
      </c>
      <c r="H19" s="8">
        <f>IF(OR(F19="",G19=""),"",F19-G19)</f>
        <v/>
      </c>
      <c r="I19" s="5">
        <f>IF(A19="","",IF(OR(B19="",C19="",D19=""),"Pendente: completar dados",IF(E19="","Pendente: informar referência",IF(COUNTIF('Registro interno'!$E$4:$E$103,E19)=0,"Pendente: sem registro interno",IF(H19="","Pendente: completar dados",IF(ABS(H19)&lt;=Premissas!$B$4,"Conciliado","Pendente: conferir diferença"))))))</f>
        <v/>
      </c>
      <c r="J19" s="8">
        <f>IF(OR(A19="",H19="",I19=""),"",IF(LEFT(I19,8)="Pendente",ABS(H19),""))</f>
        <v/>
      </c>
    </row>
    <row r="20">
      <c r="A20" s="24" t="n"/>
      <c r="B20" s="16" t="n"/>
      <c r="C20" s="17" t="n"/>
      <c r="D20" s="18" t="n"/>
      <c r="E20" s="17" t="n"/>
      <c r="F20" s="7">
        <f>IF(OR(A20="",C20="",D20=""),"",IF(C20=Premissas!$D$4,D20,IF(C20=Premissas!$D$5,-D20,"")))</f>
        <v/>
      </c>
      <c r="G20" s="7">
        <f>IF(OR(A20="",E20=""),"",IFERROR(SUMIF('Registro interno'!$E$4:$E$103,E20,'Registro interno'!$H$4:$H$103),0))</f>
        <v/>
      </c>
      <c r="H20" s="7">
        <f>IF(OR(F20="",G20=""),"",F20-G20)</f>
        <v/>
      </c>
      <c r="I20" s="3">
        <f>IF(A20="","",IF(OR(B20="",C20="",D20=""),"Pendente: completar dados",IF(E20="","Pendente: informar referência",IF(COUNTIF('Registro interno'!$E$4:$E$103,E20)=0,"Pendente: sem registro interno",IF(H20="","Pendente: completar dados",IF(ABS(H20)&lt;=Premissas!$B$4,"Conciliado","Pendente: conferir diferença"))))))</f>
        <v/>
      </c>
      <c r="J20" s="7">
        <f>IF(OR(A20="",H20="",I20=""),"",IF(LEFT(I20,8)="Pendente",ABS(H20),""))</f>
        <v/>
      </c>
    </row>
    <row r="21">
      <c r="A21" s="24" t="n"/>
      <c r="B21" s="16" t="n"/>
      <c r="C21" s="17" t="n"/>
      <c r="D21" s="18" t="n"/>
      <c r="E21" s="17" t="n"/>
      <c r="F21" s="8">
        <f>IF(OR(A21="",C21="",D21=""),"",IF(C21=Premissas!$D$4,D21,IF(C21=Premissas!$D$5,-D21,"")))</f>
        <v/>
      </c>
      <c r="G21" s="8">
        <f>IF(OR(A21="",E21=""),"",IFERROR(SUMIF('Registro interno'!$E$4:$E$103,E21,'Registro interno'!$H$4:$H$103),0))</f>
        <v/>
      </c>
      <c r="H21" s="8">
        <f>IF(OR(F21="",G21=""),"",F21-G21)</f>
        <v/>
      </c>
      <c r="I21" s="5">
        <f>IF(A21="","",IF(OR(B21="",C21="",D21=""),"Pendente: completar dados",IF(E21="","Pendente: informar referência",IF(COUNTIF('Registro interno'!$E$4:$E$103,E21)=0,"Pendente: sem registro interno",IF(H21="","Pendente: completar dados",IF(ABS(H21)&lt;=Premissas!$B$4,"Conciliado","Pendente: conferir diferença"))))))</f>
        <v/>
      </c>
      <c r="J21" s="8">
        <f>IF(OR(A21="",H21="",I21=""),"",IF(LEFT(I21,8)="Pendente",ABS(H21),""))</f>
        <v/>
      </c>
    </row>
    <row r="22">
      <c r="A22" s="24" t="n"/>
      <c r="B22" s="16" t="n"/>
      <c r="C22" s="17" t="n"/>
      <c r="D22" s="18" t="n"/>
      <c r="E22" s="17" t="n"/>
      <c r="F22" s="7">
        <f>IF(OR(A22="",C22="",D22=""),"",IF(C22=Premissas!$D$4,D22,IF(C22=Premissas!$D$5,-D22,"")))</f>
        <v/>
      </c>
      <c r="G22" s="7">
        <f>IF(OR(A22="",E22=""),"",IFERROR(SUMIF('Registro interno'!$E$4:$E$103,E22,'Registro interno'!$H$4:$H$103),0))</f>
        <v/>
      </c>
      <c r="H22" s="7">
        <f>IF(OR(F22="",G22=""),"",F22-G22)</f>
        <v/>
      </c>
      <c r="I22" s="3">
        <f>IF(A22="","",IF(OR(B22="",C22="",D22=""),"Pendente: completar dados",IF(E22="","Pendente: informar referência",IF(COUNTIF('Registro interno'!$E$4:$E$103,E22)=0,"Pendente: sem registro interno",IF(H22="","Pendente: completar dados",IF(ABS(H22)&lt;=Premissas!$B$4,"Conciliado","Pendente: conferir diferença"))))))</f>
        <v/>
      </c>
      <c r="J22" s="7">
        <f>IF(OR(A22="",H22="",I22=""),"",IF(LEFT(I22,8)="Pendente",ABS(H22),""))</f>
        <v/>
      </c>
    </row>
    <row r="23">
      <c r="A23" s="24" t="n"/>
      <c r="B23" s="16" t="n"/>
      <c r="C23" s="17" t="n"/>
      <c r="D23" s="18" t="n"/>
      <c r="E23" s="17" t="n"/>
      <c r="F23" s="8">
        <f>IF(OR(A23="",C23="",D23=""),"",IF(C23=Premissas!$D$4,D23,IF(C23=Premissas!$D$5,-D23,"")))</f>
        <v/>
      </c>
      <c r="G23" s="8">
        <f>IF(OR(A23="",E23=""),"",IFERROR(SUMIF('Registro interno'!$E$4:$E$103,E23,'Registro interno'!$H$4:$H$103),0))</f>
        <v/>
      </c>
      <c r="H23" s="8">
        <f>IF(OR(F23="",G23=""),"",F23-G23)</f>
        <v/>
      </c>
      <c r="I23" s="5">
        <f>IF(A23="","",IF(OR(B23="",C23="",D23=""),"Pendente: completar dados",IF(E23="","Pendente: informar referência",IF(COUNTIF('Registro interno'!$E$4:$E$103,E23)=0,"Pendente: sem registro interno",IF(H23="","Pendente: completar dados",IF(ABS(H23)&lt;=Premissas!$B$4,"Conciliado","Pendente: conferir diferença"))))))</f>
        <v/>
      </c>
      <c r="J23" s="8">
        <f>IF(OR(A23="",H23="",I23=""),"",IF(LEFT(I23,8)="Pendente",ABS(H23),""))</f>
        <v/>
      </c>
    </row>
    <row r="24">
      <c r="A24" s="24" t="n"/>
      <c r="B24" s="16" t="n"/>
      <c r="C24" s="17" t="n"/>
      <c r="D24" s="18" t="n"/>
      <c r="E24" s="17" t="n"/>
      <c r="F24" s="7">
        <f>IF(OR(A24="",C24="",D24=""),"",IF(C24=Premissas!$D$4,D24,IF(C24=Premissas!$D$5,-D24,"")))</f>
        <v/>
      </c>
      <c r="G24" s="7">
        <f>IF(OR(A24="",E24=""),"",IFERROR(SUMIF('Registro interno'!$E$4:$E$103,E24,'Registro interno'!$H$4:$H$103),0))</f>
        <v/>
      </c>
      <c r="H24" s="7">
        <f>IF(OR(F24="",G24=""),"",F24-G24)</f>
        <v/>
      </c>
      <c r="I24" s="3">
        <f>IF(A24="","",IF(OR(B24="",C24="",D24=""),"Pendente: completar dados",IF(E24="","Pendente: informar referência",IF(COUNTIF('Registro interno'!$E$4:$E$103,E24)=0,"Pendente: sem registro interno",IF(H24="","Pendente: completar dados",IF(ABS(H24)&lt;=Premissas!$B$4,"Conciliado","Pendente: conferir diferença"))))))</f>
        <v/>
      </c>
      <c r="J24" s="7">
        <f>IF(OR(A24="",H24="",I24=""),"",IF(LEFT(I24,8)="Pendente",ABS(H24),""))</f>
        <v/>
      </c>
    </row>
    <row r="25">
      <c r="A25" s="24" t="n"/>
      <c r="B25" s="16" t="n"/>
      <c r="C25" s="17" t="n"/>
      <c r="D25" s="18" t="n"/>
      <c r="E25" s="17" t="n"/>
      <c r="F25" s="8">
        <f>IF(OR(A25="",C25="",D25=""),"",IF(C25=Premissas!$D$4,D25,IF(C25=Premissas!$D$5,-D25,"")))</f>
        <v/>
      </c>
      <c r="G25" s="8">
        <f>IF(OR(A25="",E25=""),"",IFERROR(SUMIF('Registro interno'!$E$4:$E$103,E25,'Registro interno'!$H$4:$H$103),0))</f>
        <v/>
      </c>
      <c r="H25" s="8">
        <f>IF(OR(F25="",G25=""),"",F25-G25)</f>
        <v/>
      </c>
      <c r="I25" s="5">
        <f>IF(A25="","",IF(OR(B25="",C25="",D25=""),"Pendente: completar dados",IF(E25="","Pendente: informar referência",IF(COUNTIF('Registro interno'!$E$4:$E$103,E25)=0,"Pendente: sem registro interno",IF(H25="","Pendente: completar dados",IF(ABS(H25)&lt;=Premissas!$B$4,"Conciliado","Pendente: conferir diferença"))))))</f>
        <v/>
      </c>
      <c r="J25" s="8">
        <f>IF(OR(A25="",H25="",I25=""),"",IF(LEFT(I25,8)="Pendente",ABS(H25),""))</f>
        <v/>
      </c>
    </row>
    <row r="26">
      <c r="A26" s="24" t="n"/>
      <c r="B26" s="16" t="n"/>
      <c r="C26" s="17" t="n"/>
      <c r="D26" s="18" t="n"/>
      <c r="E26" s="17" t="n"/>
      <c r="F26" s="7">
        <f>IF(OR(A26="",C26="",D26=""),"",IF(C26=Premissas!$D$4,D26,IF(C26=Premissas!$D$5,-D26,"")))</f>
        <v/>
      </c>
      <c r="G26" s="7">
        <f>IF(OR(A26="",E26=""),"",IFERROR(SUMIF('Registro interno'!$E$4:$E$103,E26,'Registro interno'!$H$4:$H$103),0))</f>
        <v/>
      </c>
      <c r="H26" s="7">
        <f>IF(OR(F26="",G26=""),"",F26-G26)</f>
        <v/>
      </c>
      <c r="I26" s="3">
        <f>IF(A26="","",IF(OR(B26="",C26="",D26=""),"Pendente: completar dados",IF(E26="","Pendente: informar referência",IF(COUNTIF('Registro interno'!$E$4:$E$103,E26)=0,"Pendente: sem registro interno",IF(H26="","Pendente: completar dados",IF(ABS(H26)&lt;=Premissas!$B$4,"Conciliado","Pendente: conferir diferença"))))))</f>
        <v/>
      </c>
      <c r="J26" s="7">
        <f>IF(OR(A26="",H26="",I26=""),"",IF(LEFT(I26,8)="Pendente",ABS(H26),""))</f>
        <v/>
      </c>
    </row>
    <row r="27">
      <c r="A27" s="24" t="n"/>
      <c r="B27" s="16" t="n"/>
      <c r="C27" s="17" t="n"/>
      <c r="D27" s="18" t="n"/>
      <c r="E27" s="17" t="n"/>
      <c r="F27" s="8">
        <f>IF(OR(A27="",C27="",D27=""),"",IF(C27=Premissas!$D$4,D27,IF(C27=Premissas!$D$5,-D27,"")))</f>
        <v/>
      </c>
      <c r="G27" s="8">
        <f>IF(OR(A27="",E27=""),"",IFERROR(SUMIF('Registro interno'!$E$4:$E$103,E27,'Registro interno'!$H$4:$H$103),0))</f>
        <v/>
      </c>
      <c r="H27" s="8">
        <f>IF(OR(F27="",G27=""),"",F27-G27)</f>
        <v/>
      </c>
      <c r="I27" s="5">
        <f>IF(A27="","",IF(OR(B27="",C27="",D27=""),"Pendente: completar dados",IF(E27="","Pendente: informar referência",IF(COUNTIF('Registro interno'!$E$4:$E$103,E27)=0,"Pendente: sem registro interno",IF(H27="","Pendente: completar dados",IF(ABS(H27)&lt;=Premissas!$B$4,"Conciliado","Pendente: conferir diferença"))))))</f>
        <v/>
      </c>
      <c r="J27" s="8">
        <f>IF(OR(A27="",H27="",I27=""),"",IF(LEFT(I27,8)="Pendente",ABS(H27),""))</f>
        <v/>
      </c>
    </row>
    <row r="28">
      <c r="A28" s="24" t="n"/>
      <c r="B28" s="16" t="n"/>
      <c r="C28" s="17" t="n"/>
      <c r="D28" s="18" t="n"/>
      <c r="E28" s="17" t="n"/>
      <c r="F28" s="7">
        <f>IF(OR(A28="",C28="",D28=""),"",IF(C28=Premissas!$D$4,D28,IF(C28=Premissas!$D$5,-D28,"")))</f>
        <v/>
      </c>
      <c r="G28" s="7">
        <f>IF(OR(A28="",E28=""),"",IFERROR(SUMIF('Registro interno'!$E$4:$E$103,E28,'Registro interno'!$H$4:$H$103),0))</f>
        <v/>
      </c>
      <c r="H28" s="7">
        <f>IF(OR(F28="",G28=""),"",F28-G28)</f>
        <v/>
      </c>
      <c r="I28" s="3">
        <f>IF(A28="","",IF(OR(B28="",C28="",D28=""),"Pendente: completar dados",IF(E28="","Pendente: informar referência",IF(COUNTIF('Registro interno'!$E$4:$E$103,E28)=0,"Pendente: sem registro interno",IF(H28="","Pendente: completar dados",IF(ABS(H28)&lt;=Premissas!$B$4,"Conciliado","Pendente: conferir diferença"))))))</f>
        <v/>
      </c>
      <c r="J28" s="7">
        <f>IF(OR(A28="",H28="",I28=""),"",IF(LEFT(I28,8)="Pendente",ABS(H28),""))</f>
        <v/>
      </c>
    </row>
    <row r="29">
      <c r="A29" s="24" t="n"/>
      <c r="B29" s="16" t="n"/>
      <c r="C29" s="17" t="n"/>
      <c r="D29" s="18" t="n"/>
      <c r="E29" s="17" t="n"/>
      <c r="F29" s="8">
        <f>IF(OR(A29="",C29="",D29=""),"",IF(C29=Premissas!$D$4,D29,IF(C29=Premissas!$D$5,-D29,"")))</f>
        <v/>
      </c>
      <c r="G29" s="8">
        <f>IF(OR(A29="",E29=""),"",IFERROR(SUMIF('Registro interno'!$E$4:$E$103,E29,'Registro interno'!$H$4:$H$103),0))</f>
        <v/>
      </c>
      <c r="H29" s="8">
        <f>IF(OR(F29="",G29=""),"",F29-G29)</f>
        <v/>
      </c>
      <c r="I29" s="5">
        <f>IF(A29="","",IF(OR(B29="",C29="",D29=""),"Pendente: completar dados",IF(E29="","Pendente: informar referência",IF(COUNTIF('Registro interno'!$E$4:$E$103,E29)=0,"Pendente: sem registro interno",IF(H29="","Pendente: completar dados",IF(ABS(H29)&lt;=Premissas!$B$4,"Conciliado","Pendente: conferir diferença"))))))</f>
        <v/>
      </c>
      <c r="J29" s="8">
        <f>IF(OR(A29="",H29="",I29=""),"",IF(LEFT(I29,8)="Pendente",ABS(H29),""))</f>
        <v/>
      </c>
    </row>
    <row r="30">
      <c r="A30" s="24" t="n"/>
      <c r="B30" s="16" t="n"/>
      <c r="C30" s="17" t="n"/>
      <c r="D30" s="18" t="n"/>
      <c r="E30" s="17" t="n"/>
      <c r="F30" s="7">
        <f>IF(OR(A30="",C30="",D30=""),"",IF(C30=Premissas!$D$4,D30,IF(C30=Premissas!$D$5,-D30,"")))</f>
        <v/>
      </c>
      <c r="G30" s="7">
        <f>IF(OR(A30="",E30=""),"",IFERROR(SUMIF('Registro interno'!$E$4:$E$103,E30,'Registro interno'!$H$4:$H$103),0))</f>
        <v/>
      </c>
      <c r="H30" s="7">
        <f>IF(OR(F30="",G30=""),"",F30-G30)</f>
        <v/>
      </c>
      <c r="I30" s="3">
        <f>IF(A30="","",IF(OR(B30="",C30="",D30=""),"Pendente: completar dados",IF(E30="","Pendente: informar referência",IF(COUNTIF('Registro interno'!$E$4:$E$103,E30)=0,"Pendente: sem registro interno",IF(H30="","Pendente: completar dados",IF(ABS(H30)&lt;=Premissas!$B$4,"Conciliado","Pendente: conferir diferença"))))))</f>
        <v/>
      </c>
      <c r="J30" s="7">
        <f>IF(OR(A30="",H30="",I30=""),"",IF(LEFT(I30,8)="Pendente",ABS(H30),""))</f>
        <v/>
      </c>
    </row>
    <row r="31">
      <c r="A31" s="24" t="n"/>
      <c r="B31" s="16" t="n"/>
      <c r="C31" s="17" t="n"/>
      <c r="D31" s="18" t="n"/>
      <c r="E31" s="17" t="n"/>
      <c r="F31" s="8">
        <f>IF(OR(A31="",C31="",D31=""),"",IF(C31=Premissas!$D$4,D31,IF(C31=Premissas!$D$5,-D31,"")))</f>
        <v/>
      </c>
      <c r="G31" s="8">
        <f>IF(OR(A31="",E31=""),"",IFERROR(SUMIF('Registro interno'!$E$4:$E$103,E31,'Registro interno'!$H$4:$H$103),0))</f>
        <v/>
      </c>
      <c r="H31" s="8">
        <f>IF(OR(F31="",G31=""),"",F31-G31)</f>
        <v/>
      </c>
      <c r="I31" s="5">
        <f>IF(A31="","",IF(OR(B31="",C31="",D31=""),"Pendente: completar dados",IF(E31="","Pendente: informar referência",IF(COUNTIF('Registro interno'!$E$4:$E$103,E31)=0,"Pendente: sem registro interno",IF(H31="","Pendente: completar dados",IF(ABS(H31)&lt;=Premissas!$B$4,"Conciliado","Pendente: conferir diferença"))))))</f>
        <v/>
      </c>
      <c r="J31" s="8">
        <f>IF(OR(A31="",H31="",I31=""),"",IF(LEFT(I31,8)="Pendente",ABS(H31),""))</f>
        <v/>
      </c>
    </row>
    <row r="32">
      <c r="A32" s="24" t="n"/>
      <c r="B32" s="16" t="n"/>
      <c r="C32" s="17" t="n"/>
      <c r="D32" s="18" t="n"/>
      <c r="E32" s="17" t="n"/>
      <c r="F32" s="7">
        <f>IF(OR(A32="",C32="",D32=""),"",IF(C32=Premissas!$D$4,D32,IF(C32=Premissas!$D$5,-D32,"")))</f>
        <v/>
      </c>
      <c r="G32" s="7">
        <f>IF(OR(A32="",E32=""),"",IFERROR(SUMIF('Registro interno'!$E$4:$E$103,E32,'Registro interno'!$H$4:$H$103),0))</f>
        <v/>
      </c>
      <c r="H32" s="7">
        <f>IF(OR(F32="",G32=""),"",F32-G32)</f>
        <v/>
      </c>
      <c r="I32" s="3">
        <f>IF(A32="","",IF(OR(B32="",C32="",D32=""),"Pendente: completar dados",IF(E32="","Pendente: informar referência",IF(COUNTIF('Registro interno'!$E$4:$E$103,E32)=0,"Pendente: sem registro interno",IF(H32="","Pendente: completar dados",IF(ABS(H32)&lt;=Premissas!$B$4,"Conciliado","Pendente: conferir diferença"))))))</f>
        <v/>
      </c>
      <c r="J32" s="7">
        <f>IF(OR(A32="",H32="",I32=""),"",IF(LEFT(I32,8)="Pendente",ABS(H32),""))</f>
        <v/>
      </c>
    </row>
    <row r="33">
      <c r="A33" s="24" t="n"/>
      <c r="B33" s="16" t="n"/>
      <c r="C33" s="17" t="n"/>
      <c r="D33" s="18" t="n"/>
      <c r="E33" s="17" t="n"/>
      <c r="F33" s="8">
        <f>IF(OR(A33="",C33="",D33=""),"",IF(C33=Premissas!$D$4,D33,IF(C33=Premissas!$D$5,-D33,"")))</f>
        <v/>
      </c>
      <c r="G33" s="8">
        <f>IF(OR(A33="",E33=""),"",IFERROR(SUMIF('Registro interno'!$E$4:$E$103,E33,'Registro interno'!$H$4:$H$103),0))</f>
        <v/>
      </c>
      <c r="H33" s="8">
        <f>IF(OR(F33="",G33=""),"",F33-G33)</f>
        <v/>
      </c>
      <c r="I33" s="5">
        <f>IF(A33="","",IF(OR(B33="",C33="",D33=""),"Pendente: completar dados",IF(E33="","Pendente: informar referência",IF(COUNTIF('Registro interno'!$E$4:$E$103,E33)=0,"Pendente: sem registro interno",IF(H33="","Pendente: completar dados",IF(ABS(H33)&lt;=Premissas!$B$4,"Conciliado","Pendente: conferir diferença"))))))</f>
        <v/>
      </c>
      <c r="J33" s="8">
        <f>IF(OR(A33="",H33="",I33=""),"",IF(LEFT(I33,8)="Pendente",ABS(H33),""))</f>
        <v/>
      </c>
    </row>
    <row r="34">
      <c r="A34" s="24" t="n"/>
      <c r="B34" s="16" t="n"/>
      <c r="C34" s="17" t="n"/>
      <c r="D34" s="18" t="n"/>
      <c r="E34" s="17" t="n"/>
      <c r="F34" s="7">
        <f>IF(OR(A34="",C34="",D34=""),"",IF(C34=Premissas!$D$4,D34,IF(C34=Premissas!$D$5,-D34,"")))</f>
        <v/>
      </c>
      <c r="G34" s="7">
        <f>IF(OR(A34="",E34=""),"",IFERROR(SUMIF('Registro interno'!$E$4:$E$103,E34,'Registro interno'!$H$4:$H$103),0))</f>
        <v/>
      </c>
      <c r="H34" s="7">
        <f>IF(OR(F34="",G34=""),"",F34-G34)</f>
        <v/>
      </c>
      <c r="I34" s="3">
        <f>IF(A34="","",IF(OR(B34="",C34="",D34=""),"Pendente: completar dados",IF(E34="","Pendente: informar referência",IF(COUNTIF('Registro interno'!$E$4:$E$103,E34)=0,"Pendente: sem registro interno",IF(H34="","Pendente: completar dados",IF(ABS(H34)&lt;=Premissas!$B$4,"Conciliado","Pendente: conferir diferença"))))))</f>
        <v/>
      </c>
      <c r="J34" s="7">
        <f>IF(OR(A34="",H34="",I34=""),"",IF(LEFT(I34,8)="Pendente",ABS(H34),""))</f>
        <v/>
      </c>
    </row>
    <row r="35">
      <c r="A35" s="24" t="n"/>
      <c r="B35" s="16" t="n"/>
      <c r="C35" s="17" t="n"/>
      <c r="D35" s="18" t="n"/>
      <c r="E35" s="17" t="n"/>
      <c r="F35" s="8">
        <f>IF(OR(A35="",C35="",D35=""),"",IF(C35=Premissas!$D$4,D35,IF(C35=Premissas!$D$5,-D35,"")))</f>
        <v/>
      </c>
      <c r="G35" s="8">
        <f>IF(OR(A35="",E35=""),"",IFERROR(SUMIF('Registro interno'!$E$4:$E$103,E35,'Registro interno'!$H$4:$H$103),0))</f>
        <v/>
      </c>
      <c r="H35" s="8">
        <f>IF(OR(F35="",G35=""),"",F35-G35)</f>
        <v/>
      </c>
      <c r="I35" s="5">
        <f>IF(A35="","",IF(OR(B35="",C35="",D35=""),"Pendente: completar dados",IF(E35="","Pendente: informar referência",IF(COUNTIF('Registro interno'!$E$4:$E$103,E35)=0,"Pendente: sem registro interno",IF(H35="","Pendente: completar dados",IF(ABS(H35)&lt;=Premissas!$B$4,"Conciliado","Pendente: conferir diferença"))))))</f>
        <v/>
      </c>
      <c r="J35" s="8">
        <f>IF(OR(A35="",H35="",I35=""),"",IF(LEFT(I35,8)="Pendente",ABS(H35),""))</f>
        <v/>
      </c>
    </row>
    <row r="36">
      <c r="A36" s="24" t="n"/>
      <c r="B36" s="16" t="n"/>
      <c r="C36" s="17" t="n"/>
      <c r="D36" s="18" t="n"/>
      <c r="E36" s="17" t="n"/>
      <c r="F36" s="7">
        <f>IF(OR(A36="",C36="",D36=""),"",IF(C36=Premissas!$D$4,D36,IF(C36=Premissas!$D$5,-D36,"")))</f>
        <v/>
      </c>
      <c r="G36" s="7">
        <f>IF(OR(A36="",E36=""),"",IFERROR(SUMIF('Registro interno'!$E$4:$E$103,E36,'Registro interno'!$H$4:$H$103),0))</f>
        <v/>
      </c>
      <c r="H36" s="7">
        <f>IF(OR(F36="",G36=""),"",F36-G36)</f>
        <v/>
      </c>
      <c r="I36" s="3">
        <f>IF(A36="","",IF(OR(B36="",C36="",D36=""),"Pendente: completar dados",IF(E36="","Pendente: informar referência",IF(COUNTIF('Registro interno'!$E$4:$E$103,E36)=0,"Pendente: sem registro interno",IF(H36="","Pendente: completar dados",IF(ABS(H36)&lt;=Premissas!$B$4,"Conciliado","Pendente: conferir diferença"))))))</f>
        <v/>
      </c>
      <c r="J36" s="7">
        <f>IF(OR(A36="",H36="",I36=""),"",IF(LEFT(I36,8)="Pendente",ABS(H36),""))</f>
        <v/>
      </c>
    </row>
    <row r="37">
      <c r="A37" s="24" t="n"/>
      <c r="B37" s="16" t="n"/>
      <c r="C37" s="17" t="n"/>
      <c r="D37" s="18" t="n"/>
      <c r="E37" s="17" t="n"/>
      <c r="F37" s="8">
        <f>IF(OR(A37="",C37="",D37=""),"",IF(C37=Premissas!$D$4,D37,IF(C37=Premissas!$D$5,-D37,"")))</f>
        <v/>
      </c>
      <c r="G37" s="8">
        <f>IF(OR(A37="",E37=""),"",IFERROR(SUMIF('Registro interno'!$E$4:$E$103,E37,'Registro interno'!$H$4:$H$103),0))</f>
        <v/>
      </c>
      <c r="H37" s="8">
        <f>IF(OR(F37="",G37=""),"",F37-G37)</f>
        <v/>
      </c>
      <c r="I37" s="5">
        <f>IF(A37="","",IF(OR(B37="",C37="",D37=""),"Pendente: completar dados",IF(E37="","Pendente: informar referência",IF(COUNTIF('Registro interno'!$E$4:$E$103,E37)=0,"Pendente: sem registro interno",IF(H37="","Pendente: completar dados",IF(ABS(H37)&lt;=Premissas!$B$4,"Conciliado","Pendente: conferir diferença"))))))</f>
        <v/>
      </c>
      <c r="J37" s="8">
        <f>IF(OR(A37="",H37="",I37=""),"",IF(LEFT(I37,8)="Pendente",ABS(H37),""))</f>
        <v/>
      </c>
    </row>
    <row r="38">
      <c r="A38" s="24" t="n"/>
      <c r="B38" s="16" t="n"/>
      <c r="C38" s="17" t="n"/>
      <c r="D38" s="18" t="n"/>
      <c r="E38" s="17" t="n"/>
      <c r="F38" s="7">
        <f>IF(OR(A38="",C38="",D38=""),"",IF(C38=Premissas!$D$4,D38,IF(C38=Premissas!$D$5,-D38,"")))</f>
        <v/>
      </c>
      <c r="G38" s="7">
        <f>IF(OR(A38="",E38=""),"",IFERROR(SUMIF('Registro interno'!$E$4:$E$103,E38,'Registro interno'!$H$4:$H$103),0))</f>
        <v/>
      </c>
      <c r="H38" s="7">
        <f>IF(OR(F38="",G38=""),"",F38-G38)</f>
        <v/>
      </c>
      <c r="I38" s="3">
        <f>IF(A38="","",IF(OR(B38="",C38="",D38=""),"Pendente: completar dados",IF(E38="","Pendente: informar referência",IF(COUNTIF('Registro interno'!$E$4:$E$103,E38)=0,"Pendente: sem registro interno",IF(H38="","Pendente: completar dados",IF(ABS(H38)&lt;=Premissas!$B$4,"Conciliado","Pendente: conferir diferença"))))))</f>
        <v/>
      </c>
      <c r="J38" s="7">
        <f>IF(OR(A38="",H38="",I38=""),"",IF(LEFT(I38,8)="Pendente",ABS(H38),""))</f>
        <v/>
      </c>
    </row>
    <row r="39">
      <c r="A39" s="24" t="n"/>
      <c r="B39" s="16" t="n"/>
      <c r="C39" s="17" t="n"/>
      <c r="D39" s="18" t="n"/>
      <c r="E39" s="17" t="n"/>
      <c r="F39" s="8">
        <f>IF(OR(A39="",C39="",D39=""),"",IF(C39=Premissas!$D$4,D39,IF(C39=Premissas!$D$5,-D39,"")))</f>
        <v/>
      </c>
      <c r="G39" s="8">
        <f>IF(OR(A39="",E39=""),"",IFERROR(SUMIF('Registro interno'!$E$4:$E$103,E39,'Registro interno'!$H$4:$H$103),0))</f>
        <v/>
      </c>
      <c r="H39" s="8">
        <f>IF(OR(F39="",G39=""),"",F39-G39)</f>
        <v/>
      </c>
      <c r="I39" s="5">
        <f>IF(A39="","",IF(OR(B39="",C39="",D39=""),"Pendente: completar dados",IF(E39="","Pendente: informar referência",IF(COUNTIF('Registro interno'!$E$4:$E$103,E39)=0,"Pendente: sem registro interno",IF(H39="","Pendente: completar dados",IF(ABS(H39)&lt;=Premissas!$B$4,"Conciliado","Pendente: conferir diferença"))))))</f>
        <v/>
      </c>
      <c r="J39" s="8">
        <f>IF(OR(A39="",H39="",I39=""),"",IF(LEFT(I39,8)="Pendente",ABS(H39),""))</f>
        <v/>
      </c>
    </row>
    <row r="40">
      <c r="A40" s="24" t="n"/>
      <c r="B40" s="16" t="n"/>
      <c r="C40" s="17" t="n"/>
      <c r="D40" s="18" t="n"/>
      <c r="E40" s="17" t="n"/>
      <c r="F40" s="7">
        <f>IF(OR(A40="",C40="",D40=""),"",IF(C40=Premissas!$D$4,D40,IF(C40=Premissas!$D$5,-D40,"")))</f>
        <v/>
      </c>
      <c r="G40" s="7">
        <f>IF(OR(A40="",E40=""),"",IFERROR(SUMIF('Registro interno'!$E$4:$E$103,E40,'Registro interno'!$H$4:$H$103),0))</f>
        <v/>
      </c>
      <c r="H40" s="7">
        <f>IF(OR(F40="",G40=""),"",F40-G40)</f>
        <v/>
      </c>
      <c r="I40" s="3">
        <f>IF(A40="","",IF(OR(B40="",C40="",D40=""),"Pendente: completar dados",IF(E40="","Pendente: informar referência",IF(COUNTIF('Registro interno'!$E$4:$E$103,E40)=0,"Pendente: sem registro interno",IF(H40="","Pendente: completar dados",IF(ABS(H40)&lt;=Premissas!$B$4,"Conciliado","Pendente: conferir diferença"))))))</f>
        <v/>
      </c>
      <c r="J40" s="7">
        <f>IF(OR(A40="",H40="",I40=""),"",IF(LEFT(I40,8)="Pendente",ABS(H40),""))</f>
        <v/>
      </c>
    </row>
    <row r="41">
      <c r="A41" s="24" t="n"/>
      <c r="B41" s="16" t="n"/>
      <c r="C41" s="17" t="n"/>
      <c r="D41" s="18" t="n"/>
      <c r="E41" s="17" t="n"/>
      <c r="F41" s="8">
        <f>IF(OR(A41="",C41="",D41=""),"",IF(C41=Premissas!$D$4,D41,IF(C41=Premissas!$D$5,-D41,"")))</f>
        <v/>
      </c>
      <c r="G41" s="8">
        <f>IF(OR(A41="",E41=""),"",IFERROR(SUMIF('Registro interno'!$E$4:$E$103,E41,'Registro interno'!$H$4:$H$103),0))</f>
        <v/>
      </c>
      <c r="H41" s="8">
        <f>IF(OR(F41="",G41=""),"",F41-G41)</f>
        <v/>
      </c>
      <c r="I41" s="5">
        <f>IF(A41="","",IF(OR(B41="",C41="",D41=""),"Pendente: completar dados",IF(E41="","Pendente: informar referência",IF(COUNTIF('Registro interno'!$E$4:$E$103,E41)=0,"Pendente: sem registro interno",IF(H41="","Pendente: completar dados",IF(ABS(H41)&lt;=Premissas!$B$4,"Conciliado","Pendente: conferir diferença"))))))</f>
        <v/>
      </c>
      <c r="J41" s="8">
        <f>IF(OR(A41="",H41="",I41=""),"",IF(LEFT(I41,8)="Pendente",ABS(H41),""))</f>
        <v/>
      </c>
    </row>
    <row r="42">
      <c r="A42" s="24" t="n"/>
      <c r="B42" s="16" t="n"/>
      <c r="C42" s="17" t="n"/>
      <c r="D42" s="18" t="n"/>
      <c r="E42" s="17" t="n"/>
      <c r="F42" s="7">
        <f>IF(OR(A42="",C42="",D42=""),"",IF(C42=Premissas!$D$4,D42,IF(C42=Premissas!$D$5,-D42,"")))</f>
        <v/>
      </c>
      <c r="G42" s="7">
        <f>IF(OR(A42="",E42=""),"",IFERROR(SUMIF('Registro interno'!$E$4:$E$103,E42,'Registro interno'!$H$4:$H$103),0))</f>
        <v/>
      </c>
      <c r="H42" s="7">
        <f>IF(OR(F42="",G42=""),"",F42-G42)</f>
        <v/>
      </c>
      <c r="I42" s="3">
        <f>IF(A42="","",IF(OR(B42="",C42="",D42=""),"Pendente: completar dados",IF(E42="","Pendente: informar referência",IF(COUNTIF('Registro interno'!$E$4:$E$103,E42)=0,"Pendente: sem registro interno",IF(H42="","Pendente: completar dados",IF(ABS(H42)&lt;=Premissas!$B$4,"Conciliado","Pendente: conferir diferença"))))))</f>
        <v/>
      </c>
      <c r="J42" s="7">
        <f>IF(OR(A42="",H42="",I42=""),"",IF(LEFT(I42,8)="Pendente",ABS(H42),""))</f>
        <v/>
      </c>
    </row>
    <row r="43">
      <c r="A43" s="24" t="n"/>
      <c r="B43" s="16" t="n"/>
      <c r="C43" s="17" t="n"/>
      <c r="D43" s="18" t="n"/>
      <c r="E43" s="17" t="n"/>
      <c r="F43" s="8">
        <f>IF(OR(A43="",C43="",D43=""),"",IF(C43=Premissas!$D$4,D43,IF(C43=Premissas!$D$5,-D43,"")))</f>
        <v/>
      </c>
      <c r="G43" s="8">
        <f>IF(OR(A43="",E43=""),"",IFERROR(SUMIF('Registro interno'!$E$4:$E$103,E43,'Registro interno'!$H$4:$H$103),0))</f>
        <v/>
      </c>
      <c r="H43" s="8">
        <f>IF(OR(F43="",G43=""),"",F43-G43)</f>
        <v/>
      </c>
      <c r="I43" s="5">
        <f>IF(A43="","",IF(OR(B43="",C43="",D43=""),"Pendente: completar dados",IF(E43="","Pendente: informar referência",IF(COUNTIF('Registro interno'!$E$4:$E$103,E43)=0,"Pendente: sem registro interno",IF(H43="","Pendente: completar dados",IF(ABS(H43)&lt;=Premissas!$B$4,"Conciliado","Pendente: conferir diferença"))))))</f>
        <v/>
      </c>
      <c r="J43" s="8">
        <f>IF(OR(A43="",H43="",I43=""),"",IF(LEFT(I43,8)="Pendente",ABS(H43),""))</f>
        <v/>
      </c>
    </row>
    <row r="44">
      <c r="A44" s="24" t="n"/>
      <c r="B44" s="16" t="n"/>
      <c r="C44" s="17" t="n"/>
      <c r="D44" s="18" t="n"/>
      <c r="E44" s="17" t="n"/>
      <c r="F44" s="7">
        <f>IF(OR(A44="",C44="",D44=""),"",IF(C44=Premissas!$D$4,D44,IF(C44=Premissas!$D$5,-D44,"")))</f>
        <v/>
      </c>
      <c r="G44" s="7">
        <f>IF(OR(A44="",E44=""),"",IFERROR(SUMIF('Registro interno'!$E$4:$E$103,E44,'Registro interno'!$H$4:$H$103),0))</f>
        <v/>
      </c>
      <c r="H44" s="7">
        <f>IF(OR(F44="",G44=""),"",F44-G44)</f>
        <v/>
      </c>
      <c r="I44" s="3">
        <f>IF(A44="","",IF(OR(B44="",C44="",D44=""),"Pendente: completar dados",IF(E44="","Pendente: informar referência",IF(COUNTIF('Registro interno'!$E$4:$E$103,E44)=0,"Pendente: sem registro interno",IF(H44="","Pendente: completar dados",IF(ABS(H44)&lt;=Premissas!$B$4,"Conciliado","Pendente: conferir diferença"))))))</f>
        <v/>
      </c>
      <c r="J44" s="7">
        <f>IF(OR(A44="",H44="",I44=""),"",IF(LEFT(I44,8)="Pendente",ABS(H44),""))</f>
        <v/>
      </c>
    </row>
    <row r="45">
      <c r="A45" s="24" t="n"/>
      <c r="B45" s="16" t="n"/>
      <c r="C45" s="17" t="n"/>
      <c r="D45" s="18" t="n"/>
      <c r="E45" s="17" t="n"/>
      <c r="F45" s="8">
        <f>IF(OR(A45="",C45="",D45=""),"",IF(C45=Premissas!$D$4,D45,IF(C45=Premissas!$D$5,-D45,"")))</f>
        <v/>
      </c>
      <c r="G45" s="8">
        <f>IF(OR(A45="",E45=""),"",IFERROR(SUMIF('Registro interno'!$E$4:$E$103,E45,'Registro interno'!$H$4:$H$103),0))</f>
        <v/>
      </c>
      <c r="H45" s="8">
        <f>IF(OR(F45="",G45=""),"",F45-G45)</f>
        <v/>
      </c>
      <c r="I45" s="5">
        <f>IF(A45="","",IF(OR(B45="",C45="",D45=""),"Pendente: completar dados",IF(E45="","Pendente: informar referência",IF(COUNTIF('Registro interno'!$E$4:$E$103,E45)=0,"Pendente: sem registro interno",IF(H45="","Pendente: completar dados",IF(ABS(H45)&lt;=Premissas!$B$4,"Conciliado","Pendente: conferir diferença"))))))</f>
        <v/>
      </c>
      <c r="J45" s="8">
        <f>IF(OR(A45="",H45="",I45=""),"",IF(LEFT(I45,8)="Pendente",ABS(H45),""))</f>
        <v/>
      </c>
    </row>
    <row r="46">
      <c r="A46" s="24" t="n"/>
      <c r="B46" s="16" t="n"/>
      <c r="C46" s="17" t="n"/>
      <c r="D46" s="18" t="n"/>
      <c r="E46" s="17" t="n"/>
      <c r="F46" s="7">
        <f>IF(OR(A46="",C46="",D46=""),"",IF(C46=Premissas!$D$4,D46,IF(C46=Premissas!$D$5,-D46,"")))</f>
        <v/>
      </c>
      <c r="G46" s="7">
        <f>IF(OR(A46="",E46=""),"",IFERROR(SUMIF('Registro interno'!$E$4:$E$103,E46,'Registro interno'!$H$4:$H$103),0))</f>
        <v/>
      </c>
      <c r="H46" s="7">
        <f>IF(OR(F46="",G46=""),"",F46-G46)</f>
        <v/>
      </c>
      <c r="I46" s="3">
        <f>IF(A46="","",IF(OR(B46="",C46="",D46=""),"Pendente: completar dados",IF(E46="","Pendente: informar referência",IF(COUNTIF('Registro interno'!$E$4:$E$103,E46)=0,"Pendente: sem registro interno",IF(H46="","Pendente: completar dados",IF(ABS(H46)&lt;=Premissas!$B$4,"Conciliado","Pendente: conferir diferença"))))))</f>
        <v/>
      </c>
      <c r="J46" s="7">
        <f>IF(OR(A46="",H46="",I46=""),"",IF(LEFT(I46,8)="Pendente",ABS(H46),""))</f>
        <v/>
      </c>
    </row>
    <row r="47">
      <c r="A47" s="24" t="n"/>
      <c r="B47" s="16" t="n"/>
      <c r="C47" s="17" t="n"/>
      <c r="D47" s="18" t="n"/>
      <c r="E47" s="17" t="n"/>
      <c r="F47" s="8">
        <f>IF(OR(A47="",C47="",D47=""),"",IF(C47=Premissas!$D$4,D47,IF(C47=Premissas!$D$5,-D47,"")))</f>
        <v/>
      </c>
      <c r="G47" s="8">
        <f>IF(OR(A47="",E47=""),"",IFERROR(SUMIF('Registro interno'!$E$4:$E$103,E47,'Registro interno'!$H$4:$H$103),0))</f>
        <v/>
      </c>
      <c r="H47" s="8">
        <f>IF(OR(F47="",G47=""),"",F47-G47)</f>
        <v/>
      </c>
      <c r="I47" s="5">
        <f>IF(A47="","",IF(OR(B47="",C47="",D47=""),"Pendente: completar dados",IF(E47="","Pendente: informar referência",IF(COUNTIF('Registro interno'!$E$4:$E$103,E47)=0,"Pendente: sem registro interno",IF(H47="","Pendente: completar dados",IF(ABS(H47)&lt;=Premissas!$B$4,"Conciliado","Pendente: conferir diferença"))))))</f>
        <v/>
      </c>
      <c r="J47" s="8">
        <f>IF(OR(A47="",H47="",I47=""),"",IF(LEFT(I47,8)="Pendente",ABS(H47),""))</f>
        <v/>
      </c>
    </row>
    <row r="48">
      <c r="A48" s="24" t="n"/>
      <c r="B48" s="16" t="n"/>
      <c r="C48" s="17" t="n"/>
      <c r="D48" s="18" t="n"/>
      <c r="E48" s="17" t="n"/>
      <c r="F48" s="7">
        <f>IF(OR(A48="",C48="",D48=""),"",IF(C48=Premissas!$D$4,D48,IF(C48=Premissas!$D$5,-D48,"")))</f>
        <v/>
      </c>
      <c r="G48" s="7">
        <f>IF(OR(A48="",E48=""),"",IFERROR(SUMIF('Registro interno'!$E$4:$E$103,E48,'Registro interno'!$H$4:$H$103),0))</f>
        <v/>
      </c>
      <c r="H48" s="7">
        <f>IF(OR(F48="",G48=""),"",F48-G48)</f>
        <v/>
      </c>
      <c r="I48" s="3">
        <f>IF(A48="","",IF(OR(B48="",C48="",D48=""),"Pendente: completar dados",IF(E48="","Pendente: informar referência",IF(COUNTIF('Registro interno'!$E$4:$E$103,E48)=0,"Pendente: sem registro interno",IF(H48="","Pendente: completar dados",IF(ABS(H48)&lt;=Premissas!$B$4,"Conciliado","Pendente: conferir diferença"))))))</f>
        <v/>
      </c>
      <c r="J48" s="7">
        <f>IF(OR(A48="",H48="",I48=""),"",IF(LEFT(I48,8)="Pendente",ABS(H48),""))</f>
        <v/>
      </c>
    </row>
    <row r="49">
      <c r="A49" s="24" t="n"/>
      <c r="B49" s="16" t="n"/>
      <c r="C49" s="17" t="n"/>
      <c r="D49" s="18" t="n"/>
      <c r="E49" s="17" t="n"/>
      <c r="F49" s="8">
        <f>IF(OR(A49="",C49="",D49=""),"",IF(C49=Premissas!$D$4,D49,IF(C49=Premissas!$D$5,-D49,"")))</f>
        <v/>
      </c>
      <c r="G49" s="8">
        <f>IF(OR(A49="",E49=""),"",IFERROR(SUMIF('Registro interno'!$E$4:$E$103,E49,'Registro interno'!$H$4:$H$103),0))</f>
        <v/>
      </c>
      <c r="H49" s="8">
        <f>IF(OR(F49="",G49=""),"",F49-G49)</f>
        <v/>
      </c>
      <c r="I49" s="5">
        <f>IF(A49="","",IF(OR(B49="",C49="",D49=""),"Pendente: completar dados",IF(E49="","Pendente: informar referência",IF(COUNTIF('Registro interno'!$E$4:$E$103,E49)=0,"Pendente: sem registro interno",IF(H49="","Pendente: completar dados",IF(ABS(H49)&lt;=Premissas!$B$4,"Conciliado","Pendente: conferir diferença"))))))</f>
        <v/>
      </c>
      <c r="J49" s="8">
        <f>IF(OR(A49="",H49="",I49=""),"",IF(LEFT(I49,8)="Pendente",ABS(H49),""))</f>
        <v/>
      </c>
    </row>
    <row r="50">
      <c r="A50" s="24" t="n"/>
      <c r="B50" s="16" t="n"/>
      <c r="C50" s="17" t="n"/>
      <c r="D50" s="18" t="n"/>
      <c r="E50" s="17" t="n"/>
      <c r="F50" s="7">
        <f>IF(OR(A50="",C50="",D50=""),"",IF(C50=Premissas!$D$4,D50,IF(C50=Premissas!$D$5,-D50,"")))</f>
        <v/>
      </c>
      <c r="G50" s="7">
        <f>IF(OR(A50="",E50=""),"",IFERROR(SUMIF('Registro interno'!$E$4:$E$103,E50,'Registro interno'!$H$4:$H$103),0))</f>
        <v/>
      </c>
      <c r="H50" s="7">
        <f>IF(OR(F50="",G50=""),"",F50-G50)</f>
        <v/>
      </c>
      <c r="I50" s="3">
        <f>IF(A50="","",IF(OR(B50="",C50="",D50=""),"Pendente: completar dados",IF(E50="","Pendente: informar referência",IF(COUNTIF('Registro interno'!$E$4:$E$103,E50)=0,"Pendente: sem registro interno",IF(H50="","Pendente: completar dados",IF(ABS(H50)&lt;=Premissas!$B$4,"Conciliado","Pendente: conferir diferença"))))))</f>
        <v/>
      </c>
      <c r="J50" s="7">
        <f>IF(OR(A50="",H50="",I50=""),"",IF(LEFT(I50,8)="Pendente",ABS(H50),""))</f>
        <v/>
      </c>
    </row>
    <row r="51">
      <c r="A51" s="24" t="n"/>
      <c r="B51" s="16" t="n"/>
      <c r="C51" s="17" t="n"/>
      <c r="D51" s="18" t="n"/>
      <c r="E51" s="17" t="n"/>
      <c r="F51" s="8">
        <f>IF(OR(A51="",C51="",D51=""),"",IF(C51=Premissas!$D$4,D51,IF(C51=Premissas!$D$5,-D51,"")))</f>
        <v/>
      </c>
      <c r="G51" s="8">
        <f>IF(OR(A51="",E51=""),"",IFERROR(SUMIF('Registro interno'!$E$4:$E$103,E51,'Registro interno'!$H$4:$H$103),0))</f>
        <v/>
      </c>
      <c r="H51" s="8">
        <f>IF(OR(F51="",G51=""),"",F51-G51)</f>
        <v/>
      </c>
      <c r="I51" s="5">
        <f>IF(A51="","",IF(OR(B51="",C51="",D51=""),"Pendente: completar dados",IF(E51="","Pendente: informar referência",IF(COUNTIF('Registro interno'!$E$4:$E$103,E51)=0,"Pendente: sem registro interno",IF(H51="","Pendente: completar dados",IF(ABS(H51)&lt;=Premissas!$B$4,"Conciliado","Pendente: conferir diferença"))))))</f>
        <v/>
      </c>
      <c r="J51" s="8">
        <f>IF(OR(A51="",H51="",I51=""),"",IF(LEFT(I51,8)="Pendente",ABS(H51),""))</f>
        <v/>
      </c>
    </row>
    <row r="52">
      <c r="A52" s="24" t="n"/>
      <c r="B52" s="16" t="n"/>
      <c r="C52" s="17" t="n"/>
      <c r="D52" s="18" t="n"/>
      <c r="E52" s="17" t="n"/>
      <c r="F52" s="7">
        <f>IF(OR(A52="",C52="",D52=""),"",IF(C52=Premissas!$D$4,D52,IF(C52=Premissas!$D$5,-D52,"")))</f>
        <v/>
      </c>
      <c r="G52" s="7">
        <f>IF(OR(A52="",E52=""),"",IFERROR(SUMIF('Registro interno'!$E$4:$E$103,E52,'Registro interno'!$H$4:$H$103),0))</f>
        <v/>
      </c>
      <c r="H52" s="7">
        <f>IF(OR(F52="",G52=""),"",F52-G52)</f>
        <v/>
      </c>
      <c r="I52" s="3">
        <f>IF(A52="","",IF(OR(B52="",C52="",D52=""),"Pendente: completar dados",IF(E52="","Pendente: informar referência",IF(COUNTIF('Registro interno'!$E$4:$E$103,E52)=0,"Pendente: sem registro interno",IF(H52="","Pendente: completar dados",IF(ABS(H52)&lt;=Premissas!$B$4,"Conciliado","Pendente: conferir diferença"))))))</f>
        <v/>
      </c>
      <c r="J52" s="7">
        <f>IF(OR(A52="",H52="",I52=""),"",IF(LEFT(I52,8)="Pendente",ABS(H52),""))</f>
        <v/>
      </c>
    </row>
    <row r="53">
      <c r="A53" s="24" t="n"/>
      <c r="B53" s="16" t="n"/>
      <c r="C53" s="17" t="n"/>
      <c r="D53" s="18" t="n"/>
      <c r="E53" s="17" t="n"/>
      <c r="F53" s="8">
        <f>IF(OR(A53="",C53="",D53=""),"",IF(C53=Premissas!$D$4,D53,IF(C53=Premissas!$D$5,-D53,"")))</f>
        <v/>
      </c>
      <c r="G53" s="8">
        <f>IF(OR(A53="",E53=""),"",IFERROR(SUMIF('Registro interno'!$E$4:$E$103,E53,'Registro interno'!$H$4:$H$103),0))</f>
        <v/>
      </c>
      <c r="H53" s="8">
        <f>IF(OR(F53="",G53=""),"",F53-G53)</f>
        <v/>
      </c>
      <c r="I53" s="5">
        <f>IF(A53="","",IF(OR(B53="",C53="",D53=""),"Pendente: completar dados",IF(E53="","Pendente: informar referência",IF(COUNTIF('Registro interno'!$E$4:$E$103,E53)=0,"Pendente: sem registro interno",IF(H53="","Pendente: completar dados",IF(ABS(H53)&lt;=Premissas!$B$4,"Conciliado","Pendente: conferir diferença"))))))</f>
        <v/>
      </c>
      <c r="J53" s="8">
        <f>IF(OR(A53="",H53="",I53=""),"",IF(LEFT(I53,8)="Pendente",ABS(H53),""))</f>
        <v/>
      </c>
    </row>
    <row r="54">
      <c r="A54" s="24" t="n"/>
      <c r="B54" s="16" t="n"/>
      <c r="C54" s="17" t="n"/>
      <c r="D54" s="18" t="n"/>
      <c r="E54" s="17" t="n"/>
      <c r="F54" s="7">
        <f>IF(OR(A54="",C54="",D54=""),"",IF(C54=Premissas!$D$4,D54,IF(C54=Premissas!$D$5,-D54,"")))</f>
        <v/>
      </c>
      <c r="G54" s="7">
        <f>IF(OR(A54="",E54=""),"",IFERROR(SUMIF('Registro interno'!$E$4:$E$103,E54,'Registro interno'!$H$4:$H$103),0))</f>
        <v/>
      </c>
      <c r="H54" s="7">
        <f>IF(OR(F54="",G54=""),"",F54-G54)</f>
        <v/>
      </c>
      <c r="I54" s="3">
        <f>IF(A54="","",IF(OR(B54="",C54="",D54=""),"Pendente: completar dados",IF(E54="","Pendente: informar referência",IF(COUNTIF('Registro interno'!$E$4:$E$103,E54)=0,"Pendente: sem registro interno",IF(H54="","Pendente: completar dados",IF(ABS(H54)&lt;=Premissas!$B$4,"Conciliado","Pendente: conferir diferença"))))))</f>
        <v/>
      </c>
      <c r="J54" s="7">
        <f>IF(OR(A54="",H54="",I54=""),"",IF(LEFT(I54,8)="Pendente",ABS(H54),""))</f>
        <v/>
      </c>
    </row>
    <row r="55">
      <c r="A55" s="24" t="n"/>
      <c r="B55" s="16" t="n"/>
      <c r="C55" s="17" t="n"/>
      <c r="D55" s="18" t="n"/>
      <c r="E55" s="17" t="n"/>
      <c r="F55" s="8">
        <f>IF(OR(A55="",C55="",D55=""),"",IF(C55=Premissas!$D$4,D55,IF(C55=Premissas!$D$5,-D55,"")))</f>
        <v/>
      </c>
      <c r="G55" s="8">
        <f>IF(OR(A55="",E55=""),"",IFERROR(SUMIF('Registro interno'!$E$4:$E$103,E55,'Registro interno'!$H$4:$H$103),0))</f>
        <v/>
      </c>
      <c r="H55" s="8">
        <f>IF(OR(F55="",G55=""),"",F55-G55)</f>
        <v/>
      </c>
      <c r="I55" s="5">
        <f>IF(A55="","",IF(OR(B55="",C55="",D55=""),"Pendente: completar dados",IF(E55="","Pendente: informar referência",IF(COUNTIF('Registro interno'!$E$4:$E$103,E55)=0,"Pendente: sem registro interno",IF(H55="","Pendente: completar dados",IF(ABS(H55)&lt;=Premissas!$B$4,"Conciliado","Pendente: conferir diferença"))))))</f>
        <v/>
      </c>
      <c r="J55" s="8">
        <f>IF(OR(A55="",H55="",I55=""),"",IF(LEFT(I55,8)="Pendente",ABS(H55),""))</f>
        <v/>
      </c>
    </row>
    <row r="56">
      <c r="A56" s="24" t="n"/>
      <c r="B56" s="16" t="n"/>
      <c r="C56" s="17" t="n"/>
      <c r="D56" s="18" t="n"/>
      <c r="E56" s="17" t="n"/>
      <c r="F56" s="7">
        <f>IF(OR(A56="",C56="",D56=""),"",IF(C56=Premissas!$D$4,D56,IF(C56=Premissas!$D$5,-D56,"")))</f>
        <v/>
      </c>
      <c r="G56" s="7">
        <f>IF(OR(A56="",E56=""),"",IFERROR(SUMIF('Registro interno'!$E$4:$E$103,E56,'Registro interno'!$H$4:$H$103),0))</f>
        <v/>
      </c>
      <c r="H56" s="7">
        <f>IF(OR(F56="",G56=""),"",F56-G56)</f>
        <v/>
      </c>
      <c r="I56" s="3">
        <f>IF(A56="","",IF(OR(B56="",C56="",D56=""),"Pendente: completar dados",IF(E56="","Pendente: informar referência",IF(COUNTIF('Registro interno'!$E$4:$E$103,E56)=0,"Pendente: sem registro interno",IF(H56="","Pendente: completar dados",IF(ABS(H56)&lt;=Premissas!$B$4,"Conciliado","Pendente: conferir diferença"))))))</f>
        <v/>
      </c>
      <c r="J56" s="7">
        <f>IF(OR(A56="",H56="",I56=""),"",IF(LEFT(I56,8)="Pendente",ABS(H56),""))</f>
        <v/>
      </c>
    </row>
    <row r="57">
      <c r="A57" s="24" t="n"/>
      <c r="B57" s="16" t="n"/>
      <c r="C57" s="17" t="n"/>
      <c r="D57" s="18" t="n"/>
      <c r="E57" s="17" t="n"/>
      <c r="F57" s="8">
        <f>IF(OR(A57="",C57="",D57=""),"",IF(C57=Premissas!$D$4,D57,IF(C57=Premissas!$D$5,-D57,"")))</f>
        <v/>
      </c>
      <c r="G57" s="8">
        <f>IF(OR(A57="",E57=""),"",IFERROR(SUMIF('Registro interno'!$E$4:$E$103,E57,'Registro interno'!$H$4:$H$103),0))</f>
        <v/>
      </c>
      <c r="H57" s="8">
        <f>IF(OR(F57="",G57=""),"",F57-G57)</f>
        <v/>
      </c>
      <c r="I57" s="5">
        <f>IF(A57="","",IF(OR(B57="",C57="",D57=""),"Pendente: completar dados",IF(E57="","Pendente: informar referência",IF(COUNTIF('Registro interno'!$E$4:$E$103,E57)=0,"Pendente: sem registro interno",IF(H57="","Pendente: completar dados",IF(ABS(H57)&lt;=Premissas!$B$4,"Conciliado","Pendente: conferir diferença"))))))</f>
        <v/>
      </c>
      <c r="J57" s="8">
        <f>IF(OR(A57="",H57="",I57=""),"",IF(LEFT(I57,8)="Pendente",ABS(H57),""))</f>
        <v/>
      </c>
    </row>
    <row r="58">
      <c r="A58" s="24" t="n"/>
      <c r="B58" s="16" t="n"/>
      <c r="C58" s="17" t="n"/>
      <c r="D58" s="18" t="n"/>
      <c r="E58" s="17" t="n"/>
      <c r="F58" s="7">
        <f>IF(OR(A58="",C58="",D58=""),"",IF(C58=Premissas!$D$4,D58,IF(C58=Premissas!$D$5,-D58,"")))</f>
        <v/>
      </c>
      <c r="G58" s="7">
        <f>IF(OR(A58="",E58=""),"",IFERROR(SUMIF('Registro interno'!$E$4:$E$103,E58,'Registro interno'!$H$4:$H$103),0))</f>
        <v/>
      </c>
      <c r="H58" s="7">
        <f>IF(OR(F58="",G58=""),"",F58-G58)</f>
        <v/>
      </c>
      <c r="I58" s="3">
        <f>IF(A58="","",IF(OR(B58="",C58="",D58=""),"Pendente: completar dados",IF(E58="","Pendente: informar referência",IF(COUNTIF('Registro interno'!$E$4:$E$103,E58)=0,"Pendente: sem registro interno",IF(H58="","Pendente: completar dados",IF(ABS(H58)&lt;=Premissas!$B$4,"Conciliado","Pendente: conferir diferença"))))))</f>
        <v/>
      </c>
      <c r="J58" s="7">
        <f>IF(OR(A58="",H58="",I58=""),"",IF(LEFT(I58,8)="Pendente",ABS(H58),""))</f>
        <v/>
      </c>
    </row>
    <row r="59">
      <c r="A59" s="24" t="n"/>
      <c r="B59" s="16" t="n"/>
      <c r="C59" s="17" t="n"/>
      <c r="D59" s="18" t="n"/>
      <c r="E59" s="17" t="n"/>
      <c r="F59" s="8">
        <f>IF(OR(A59="",C59="",D59=""),"",IF(C59=Premissas!$D$4,D59,IF(C59=Premissas!$D$5,-D59,"")))</f>
        <v/>
      </c>
      <c r="G59" s="8">
        <f>IF(OR(A59="",E59=""),"",IFERROR(SUMIF('Registro interno'!$E$4:$E$103,E59,'Registro interno'!$H$4:$H$103),0))</f>
        <v/>
      </c>
      <c r="H59" s="8">
        <f>IF(OR(F59="",G59=""),"",F59-G59)</f>
        <v/>
      </c>
      <c r="I59" s="5">
        <f>IF(A59="","",IF(OR(B59="",C59="",D59=""),"Pendente: completar dados",IF(E59="","Pendente: informar referência",IF(COUNTIF('Registro interno'!$E$4:$E$103,E59)=0,"Pendente: sem registro interno",IF(H59="","Pendente: completar dados",IF(ABS(H59)&lt;=Premissas!$B$4,"Conciliado","Pendente: conferir diferença"))))))</f>
        <v/>
      </c>
      <c r="J59" s="8">
        <f>IF(OR(A59="",H59="",I59=""),"",IF(LEFT(I59,8)="Pendente",ABS(H59),""))</f>
        <v/>
      </c>
    </row>
    <row r="60">
      <c r="A60" s="24" t="n"/>
      <c r="B60" s="16" t="n"/>
      <c r="C60" s="17" t="n"/>
      <c r="D60" s="18" t="n"/>
      <c r="E60" s="17" t="n"/>
      <c r="F60" s="7">
        <f>IF(OR(A60="",C60="",D60=""),"",IF(C60=Premissas!$D$4,D60,IF(C60=Premissas!$D$5,-D60,"")))</f>
        <v/>
      </c>
      <c r="G60" s="7">
        <f>IF(OR(A60="",E60=""),"",IFERROR(SUMIF('Registro interno'!$E$4:$E$103,E60,'Registro interno'!$H$4:$H$103),0))</f>
        <v/>
      </c>
      <c r="H60" s="7">
        <f>IF(OR(F60="",G60=""),"",F60-G60)</f>
        <v/>
      </c>
      <c r="I60" s="3">
        <f>IF(A60="","",IF(OR(B60="",C60="",D60=""),"Pendente: completar dados",IF(E60="","Pendente: informar referência",IF(COUNTIF('Registro interno'!$E$4:$E$103,E60)=0,"Pendente: sem registro interno",IF(H60="","Pendente: completar dados",IF(ABS(H60)&lt;=Premissas!$B$4,"Conciliado","Pendente: conferir diferença"))))))</f>
        <v/>
      </c>
      <c r="J60" s="7">
        <f>IF(OR(A60="",H60="",I60=""),"",IF(LEFT(I60,8)="Pendente",ABS(H60),""))</f>
        <v/>
      </c>
    </row>
    <row r="61">
      <c r="A61" s="24" t="n"/>
      <c r="B61" s="16" t="n"/>
      <c r="C61" s="17" t="n"/>
      <c r="D61" s="18" t="n"/>
      <c r="E61" s="17" t="n"/>
      <c r="F61" s="8">
        <f>IF(OR(A61="",C61="",D61=""),"",IF(C61=Premissas!$D$4,D61,IF(C61=Premissas!$D$5,-D61,"")))</f>
        <v/>
      </c>
      <c r="G61" s="8">
        <f>IF(OR(A61="",E61=""),"",IFERROR(SUMIF('Registro interno'!$E$4:$E$103,E61,'Registro interno'!$H$4:$H$103),0))</f>
        <v/>
      </c>
      <c r="H61" s="8">
        <f>IF(OR(F61="",G61=""),"",F61-G61)</f>
        <v/>
      </c>
      <c r="I61" s="5">
        <f>IF(A61="","",IF(OR(B61="",C61="",D61=""),"Pendente: completar dados",IF(E61="","Pendente: informar referência",IF(COUNTIF('Registro interno'!$E$4:$E$103,E61)=0,"Pendente: sem registro interno",IF(H61="","Pendente: completar dados",IF(ABS(H61)&lt;=Premissas!$B$4,"Conciliado","Pendente: conferir diferença"))))))</f>
        <v/>
      </c>
      <c r="J61" s="8">
        <f>IF(OR(A61="",H61="",I61=""),"",IF(LEFT(I61,8)="Pendente",ABS(H61),""))</f>
        <v/>
      </c>
    </row>
    <row r="62">
      <c r="A62" s="24" t="n"/>
      <c r="B62" s="16" t="n"/>
      <c r="C62" s="17" t="n"/>
      <c r="D62" s="18" t="n"/>
      <c r="E62" s="17" t="n"/>
      <c r="F62" s="7">
        <f>IF(OR(A62="",C62="",D62=""),"",IF(C62=Premissas!$D$4,D62,IF(C62=Premissas!$D$5,-D62,"")))</f>
        <v/>
      </c>
      <c r="G62" s="7">
        <f>IF(OR(A62="",E62=""),"",IFERROR(SUMIF('Registro interno'!$E$4:$E$103,E62,'Registro interno'!$H$4:$H$103),0))</f>
        <v/>
      </c>
      <c r="H62" s="7">
        <f>IF(OR(F62="",G62=""),"",F62-G62)</f>
        <v/>
      </c>
      <c r="I62" s="3">
        <f>IF(A62="","",IF(OR(B62="",C62="",D62=""),"Pendente: completar dados",IF(E62="","Pendente: informar referência",IF(COUNTIF('Registro interno'!$E$4:$E$103,E62)=0,"Pendente: sem registro interno",IF(H62="","Pendente: completar dados",IF(ABS(H62)&lt;=Premissas!$B$4,"Conciliado","Pendente: conferir diferença"))))))</f>
        <v/>
      </c>
      <c r="J62" s="7">
        <f>IF(OR(A62="",H62="",I62=""),"",IF(LEFT(I62,8)="Pendente",ABS(H62),""))</f>
        <v/>
      </c>
    </row>
    <row r="63">
      <c r="A63" s="24" t="n"/>
      <c r="B63" s="16" t="n"/>
      <c r="C63" s="17" t="n"/>
      <c r="D63" s="18" t="n"/>
      <c r="E63" s="17" t="n"/>
      <c r="F63" s="8">
        <f>IF(OR(A63="",C63="",D63=""),"",IF(C63=Premissas!$D$4,D63,IF(C63=Premissas!$D$5,-D63,"")))</f>
        <v/>
      </c>
      <c r="G63" s="8">
        <f>IF(OR(A63="",E63=""),"",IFERROR(SUMIF('Registro interno'!$E$4:$E$103,E63,'Registro interno'!$H$4:$H$103),0))</f>
        <v/>
      </c>
      <c r="H63" s="8">
        <f>IF(OR(F63="",G63=""),"",F63-G63)</f>
        <v/>
      </c>
      <c r="I63" s="5">
        <f>IF(A63="","",IF(OR(B63="",C63="",D63=""),"Pendente: completar dados",IF(E63="","Pendente: informar referência",IF(COUNTIF('Registro interno'!$E$4:$E$103,E63)=0,"Pendente: sem registro interno",IF(H63="","Pendente: completar dados",IF(ABS(H63)&lt;=Premissas!$B$4,"Conciliado","Pendente: conferir diferença"))))))</f>
        <v/>
      </c>
      <c r="J63" s="8">
        <f>IF(OR(A63="",H63="",I63=""),"",IF(LEFT(I63,8)="Pendente",ABS(H63),""))</f>
        <v/>
      </c>
    </row>
    <row r="64">
      <c r="A64" s="24" t="n"/>
      <c r="B64" s="16" t="n"/>
      <c r="C64" s="17" t="n"/>
      <c r="D64" s="18" t="n"/>
      <c r="E64" s="17" t="n"/>
      <c r="F64" s="7">
        <f>IF(OR(A64="",C64="",D64=""),"",IF(C64=Premissas!$D$4,D64,IF(C64=Premissas!$D$5,-D64,"")))</f>
        <v/>
      </c>
      <c r="G64" s="7">
        <f>IF(OR(A64="",E64=""),"",IFERROR(SUMIF('Registro interno'!$E$4:$E$103,E64,'Registro interno'!$H$4:$H$103),0))</f>
        <v/>
      </c>
      <c r="H64" s="7">
        <f>IF(OR(F64="",G64=""),"",F64-G64)</f>
        <v/>
      </c>
      <c r="I64" s="3">
        <f>IF(A64="","",IF(OR(B64="",C64="",D64=""),"Pendente: completar dados",IF(E64="","Pendente: informar referência",IF(COUNTIF('Registro interno'!$E$4:$E$103,E64)=0,"Pendente: sem registro interno",IF(H64="","Pendente: completar dados",IF(ABS(H64)&lt;=Premissas!$B$4,"Conciliado","Pendente: conferir diferença"))))))</f>
        <v/>
      </c>
      <c r="J64" s="7">
        <f>IF(OR(A64="",H64="",I64=""),"",IF(LEFT(I64,8)="Pendente",ABS(H64),""))</f>
        <v/>
      </c>
    </row>
    <row r="65">
      <c r="A65" s="24" t="n"/>
      <c r="B65" s="16" t="n"/>
      <c r="C65" s="17" t="n"/>
      <c r="D65" s="18" t="n"/>
      <c r="E65" s="17" t="n"/>
      <c r="F65" s="8">
        <f>IF(OR(A65="",C65="",D65=""),"",IF(C65=Premissas!$D$4,D65,IF(C65=Premissas!$D$5,-D65,"")))</f>
        <v/>
      </c>
      <c r="G65" s="8">
        <f>IF(OR(A65="",E65=""),"",IFERROR(SUMIF('Registro interno'!$E$4:$E$103,E65,'Registro interno'!$H$4:$H$103),0))</f>
        <v/>
      </c>
      <c r="H65" s="8">
        <f>IF(OR(F65="",G65=""),"",F65-G65)</f>
        <v/>
      </c>
      <c r="I65" s="5">
        <f>IF(A65="","",IF(OR(B65="",C65="",D65=""),"Pendente: completar dados",IF(E65="","Pendente: informar referência",IF(COUNTIF('Registro interno'!$E$4:$E$103,E65)=0,"Pendente: sem registro interno",IF(H65="","Pendente: completar dados",IF(ABS(H65)&lt;=Premissas!$B$4,"Conciliado","Pendente: conferir diferença"))))))</f>
        <v/>
      </c>
      <c r="J65" s="8">
        <f>IF(OR(A65="",H65="",I65=""),"",IF(LEFT(I65,8)="Pendente",ABS(H65),""))</f>
        <v/>
      </c>
    </row>
    <row r="66">
      <c r="A66" s="24" t="n"/>
      <c r="B66" s="16" t="n"/>
      <c r="C66" s="17" t="n"/>
      <c r="D66" s="18" t="n"/>
      <c r="E66" s="17" t="n"/>
      <c r="F66" s="7">
        <f>IF(OR(A66="",C66="",D66=""),"",IF(C66=Premissas!$D$4,D66,IF(C66=Premissas!$D$5,-D66,"")))</f>
        <v/>
      </c>
      <c r="G66" s="7">
        <f>IF(OR(A66="",E66=""),"",IFERROR(SUMIF('Registro interno'!$E$4:$E$103,E66,'Registro interno'!$H$4:$H$103),0))</f>
        <v/>
      </c>
      <c r="H66" s="7">
        <f>IF(OR(F66="",G66=""),"",F66-G66)</f>
        <v/>
      </c>
      <c r="I66" s="3">
        <f>IF(A66="","",IF(OR(B66="",C66="",D66=""),"Pendente: completar dados",IF(E66="","Pendente: informar referência",IF(COUNTIF('Registro interno'!$E$4:$E$103,E66)=0,"Pendente: sem registro interno",IF(H66="","Pendente: completar dados",IF(ABS(H66)&lt;=Premissas!$B$4,"Conciliado","Pendente: conferir diferença"))))))</f>
        <v/>
      </c>
      <c r="J66" s="7">
        <f>IF(OR(A66="",H66="",I66=""),"",IF(LEFT(I66,8)="Pendente",ABS(H66),""))</f>
        <v/>
      </c>
    </row>
    <row r="67">
      <c r="A67" s="24" t="n"/>
      <c r="B67" s="16" t="n"/>
      <c r="C67" s="17" t="n"/>
      <c r="D67" s="18" t="n"/>
      <c r="E67" s="17" t="n"/>
      <c r="F67" s="8">
        <f>IF(OR(A67="",C67="",D67=""),"",IF(C67=Premissas!$D$4,D67,IF(C67=Premissas!$D$5,-D67,"")))</f>
        <v/>
      </c>
      <c r="G67" s="8">
        <f>IF(OR(A67="",E67=""),"",IFERROR(SUMIF('Registro interno'!$E$4:$E$103,E67,'Registro interno'!$H$4:$H$103),0))</f>
        <v/>
      </c>
      <c r="H67" s="8">
        <f>IF(OR(F67="",G67=""),"",F67-G67)</f>
        <v/>
      </c>
      <c r="I67" s="5">
        <f>IF(A67="","",IF(OR(B67="",C67="",D67=""),"Pendente: completar dados",IF(E67="","Pendente: informar referência",IF(COUNTIF('Registro interno'!$E$4:$E$103,E67)=0,"Pendente: sem registro interno",IF(H67="","Pendente: completar dados",IF(ABS(H67)&lt;=Premissas!$B$4,"Conciliado","Pendente: conferir diferença"))))))</f>
        <v/>
      </c>
      <c r="J67" s="8">
        <f>IF(OR(A67="",H67="",I67=""),"",IF(LEFT(I67,8)="Pendente",ABS(H67),""))</f>
        <v/>
      </c>
    </row>
    <row r="68">
      <c r="A68" s="24" t="n"/>
      <c r="B68" s="16" t="n"/>
      <c r="C68" s="17" t="n"/>
      <c r="D68" s="18" t="n"/>
      <c r="E68" s="17" t="n"/>
      <c r="F68" s="7">
        <f>IF(OR(A68="",C68="",D68=""),"",IF(C68=Premissas!$D$4,D68,IF(C68=Premissas!$D$5,-D68,"")))</f>
        <v/>
      </c>
      <c r="G68" s="7">
        <f>IF(OR(A68="",E68=""),"",IFERROR(SUMIF('Registro interno'!$E$4:$E$103,E68,'Registro interno'!$H$4:$H$103),0))</f>
        <v/>
      </c>
      <c r="H68" s="7">
        <f>IF(OR(F68="",G68=""),"",F68-G68)</f>
        <v/>
      </c>
      <c r="I68" s="3">
        <f>IF(A68="","",IF(OR(B68="",C68="",D68=""),"Pendente: completar dados",IF(E68="","Pendente: informar referência",IF(COUNTIF('Registro interno'!$E$4:$E$103,E68)=0,"Pendente: sem registro interno",IF(H68="","Pendente: completar dados",IF(ABS(H68)&lt;=Premissas!$B$4,"Conciliado","Pendente: conferir diferença"))))))</f>
        <v/>
      </c>
      <c r="J68" s="7">
        <f>IF(OR(A68="",H68="",I68=""),"",IF(LEFT(I68,8)="Pendente",ABS(H68),""))</f>
        <v/>
      </c>
    </row>
    <row r="69">
      <c r="A69" s="24" t="n"/>
      <c r="B69" s="16" t="n"/>
      <c r="C69" s="17" t="n"/>
      <c r="D69" s="18" t="n"/>
      <c r="E69" s="17" t="n"/>
      <c r="F69" s="8">
        <f>IF(OR(A69="",C69="",D69=""),"",IF(C69=Premissas!$D$4,D69,IF(C69=Premissas!$D$5,-D69,"")))</f>
        <v/>
      </c>
      <c r="G69" s="8">
        <f>IF(OR(A69="",E69=""),"",IFERROR(SUMIF('Registro interno'!$E$4:$E$103,E69,'Registro interno'!$H$4:$H$103),0))</f>
        <v/>
      </c>
      <c r="H69" s="8">
        <f>IF(OR(F69="",G69=""),"",F69-G69)</f>
        <v/>
      </c>
      <c r="I69" s="5">
        <f>IF(A69="","",IF(OR(B69="",C69="",D69=""),"Pendente: completar dados",IF(E69="","Pendente: informar referência",IF(COUNTIF('Registro interno'!$E$4:$E$103,E69)=0,"Pendente: sem registro interno",IF(H69="","Pendente: completar dados",IF(ABS(H69)&lt;=Premissas!$B$4,"Conciliado","Pendente: conferir diferença"))))))</f>
        <v/>
      </c>
      <c r="J69" s="8">
        <f>IF(OR(A69="",H69="",I69=""),"",IF(LEFT(I69,8)="Pendente",ABS(H69),""))</f>
        <v/>
      </c>
    </row>
    <row r="70">
      <c r="A70" s="24" t="n"/>
      <c r="B70" s="16" t="n"/>
      <c r="C70" s="17" t="n"/>
      <c r="D70" s="18" t="n"/>
      <c r="E70" s="17" t="n"/>
      <c r="F70" s="7">
        <f>IF(OR(A70="",C70="",D70=""),"",IF(C70=Premissas!$D$4,D70,IF(C70=Premissas!$D$5,-D70,"")))</f>
        <v/>
      </c>
      <c r="G70" s="7">
        <f>IF(OR(A70="",E70=""),"",IFERROR(SUMIF('Registro interno'!$E$4:$E$103,E70,'Registro interno'!$H$4:$H$103),0))</f>
        <v/>
      </c>
      <c r="H70" s="7">
        <f>IF(OR(F70="",G70=""),"",F70-G70)</f>
        <v/>
      </c>
      <c r="I70" s="3">
        <f>IF(A70="","",IF(OR(B70="",C70="",D70=""),"Pendente: completar dados",IF(E70="","Pendente: informar referência",IF(COUNTIF('Registro interno'!$E$4:$E$103,E70)=0,"Pendente: sem registro interno",IF(H70="","Pendente: completar dados",IF(ABS(H70)&lt;=Premissas!$B$4,"Conciliado","Pendente: conferir diferença"))))))</f>
        <v/>
      </c>
      <c r="J70" s="7">
        <f>IF(OR(A70="",H70="",I70=""),"",IF(LEFT(I70,8)="Pendente",ABS(H70),""))</f>
        <v/>
      </c>
    </row>
    <row r="71">
      <c r="A71" s="24" t="n"/>
      <c r="B71" s="16" t="n"/>
      <c r="C71" s="17" t="n"/>
      <c r="D71" s="18" t="n"/>
      <c r="E71" s="17" t="n"/>
      <c r="F71" s="8">
        <f>IF(OR(A71="",C71="",D71=""),"",IF(C71=Premissas!$D$4,D71,IF(C71=Premissas!$D$5,-D71,"")))</f>
        <v/>
      </c>
      <c r="G71" s="8">
        <f>IF(OR(A71="",E71=""),"",IFERROR(SUMIF('Registro interno'!$E$4:$E$103,E71,'Registro interno'!$H$4:$H$103),0))</f>
        <v/>
      </c>
      <c r="H71" s="8">
        <f>IF(OR(F71="",G71=""),"",F71-G71)</f>
        <v/>
      </c>
      <c r="I71" s="5">
        <f>IF(A71="","",IF(OR(B71="",C71="",D71=""),"Pendente: completar dados",IF(E71="","Pendente: informar referência",IF(COUNTIF('Registro interno'!$E$4:$E$103,E71)=0,"Pendente: sem registro interno",IF(H71="","Pendente: completar dados",IF(ABS(H71)&lt;=Premissas!$B$4,"Conciliado","Pendente: conferir diferença"))))))</f>
        <v/>
      </c>
      <c r="J71" s="8">
        <f>IF(OR(A71="",H71="",I71=""),"",IF(LEFT(I71,8)="Pendente",ABS(H71),""))</f>
        <v/>
      </c>
    </row>
    <row r="72">
      <c r="A72" s="24" t="n"/>
      <c r="B72" s="16" t="n"/>
      <c r="C72" s="17" t="n"/>
      <c r="D72" s="18" t="n"/>
      <c r="E72" s="17" t="n"/>
      <c r="F72" s="7">
        <f>IF(OR(A72="",C72="",D72=""),"",IF(C72=Premissas!$D$4,D72,IF(C72=Premissas!$D$5,-D72,"")))</f>
        <v/>
      </c>
      <c r="G72" s="7">
        <f>IF(OR(A72="",E72=""),"",IFERROR(SUMIF('Registro interno'!$E$4:$E$103,E72,'Registro interno'!$H$4:$H$103),0))</f>
        <v/>
      </c>
      <c r="H72" s="7">
        <f>IF(OR(F72="",G72=""),"",F72-G72)</f>
        <v/>
      </c>
      <c r="I72" s="3">
        <f>IF(A72="","",IF(OR(B72="",C72="",D72=""),"Pendente: completar dados",IF(E72="","Pendente: informar referência",IF(COUNTIF('Registro interno'!$E$4:$E$103,E72)=0,"Pendente: sem registro interno",IF(H72="","Pendente: completar dados",IF(ABS(H72)&lt;=Premissas!$B$4,"Conciliado","Pendente: conferir diferença"))))))</f>
        <v/>
      </c>
      <c r="J72" s="7">
        <f>IF(OR(A72="",H72="",I72=""),"",IF(LEFT(I72,8)="Pendente",ABS(H72),""))</f>
        <v/>
      </c>
    </row>
    <row r="73">
      <c r="A73" s="24" t="n"/>
      <c r="B73" s="16" t="n"/>
      <c r="C73" s="17" t="n"/>
      <c r="D73" s="18" t="n"/>
      <c r="E73" s="17" t="n"/>
      <c r="F73" s="8">
        <f>IF(OR(A73="",C73="",D73=""),"",IF(C73=Premissas!$D$4,D73,IF(C73=Premissas!$D$5,-D73,"")))</f>
        <v/>
      </c>
      <c r="G73" s="8">
        <f>IF(OR(A73="",E73=""),"",IFERROR(SUMIF('Registro interno'!$E$4:$E$103,E73,'Registro interno'!$H$4:$H$103),0))</f>
        <v/>
      </c>
      <c r="H73" s="8">
        <f>IF(OR(F73="",G73=""),"",F73-G73)</f>
        <v/>
      </c>
      <c r="I73" s="5">
        <f>IF(A73="","",IF(OR(B73="",C73="",D73=""),"Pendente: completar dados",IF(E73="","Pendente: informar referência",IF(COUNTIF('Registro interno'!$E$4:$E$103,E73)=0,"Pendente: sem registro interno",IF(H73="","Pendente: completar dados",IF(ABS(H73)&lt;=Premissas!$B$4,"Conciliado","Pendente: conferir diferença"))))))</f>
        <v/>
      </c>
      <c r="J73" s="8">
        <f>IF(OR(A73="",H73="",I73=""),"",IF(LEFT(I73,8)="Pendente",ABS(H73),""))</f>
        <v/>
      </c>
    </row>
    <row r="74">
      <c r="A74" s="24" t="n"/>
      <c r="B74" s="16" t="n"/>
      <c r="C74" s="17" t="n"/>
      <c r="D74" s="18" t="n"/>
      <c r="E74" s="17" t="n"/>
      <c r="F74" s="7">
        <f>IF(OR(A74="",C74="",D74=""),"",IF(C74=Premissas!$D$4,D74,IF(C74=Premissas!$D$5,-D74,"")))</f>
        <v/>
      </c>
      <c r="G74" s="7">
        <f>IF(OR(A74="",E74=""),"",IFERROR(SUMIF('Registro interno'!$E$4:$E$103,E74,'Registro interno'!$H$4:$H$103),0))</f>
        <v/>
      </c>
      <c r="H74" s="7">
        <f>IF(OR(F74="",G74=""),"",F74-G74)</f>
        <v/>
      </c>
      <c r="I74" s="3">
        <f>IF(A74="","",IF(OR(B74="",C74="",D74=""),"Pendente: completar dados",IF(E74="","Pendente: informar referência",IF(COUNTIF('Registro interno'!$E$4:$E$103,E74)=0,"Pendente: sem registro interno",IF(H74="","Pendente: completar dados",IF(ABS(H74)&lt;=Premissas!$B$4,"Conciliado","Pendente: conferir diferença"))))))</f>
        <v/>
      </c>
      <c r="J74" s="7">
        <f>IF(OR(A74="",H74="",I74=""),"",IF(LEFT(I74,8)="Pendente",ABS(H74),""))</f>
        <v/>
      </c>
    </row>
    <row r="75">
      <c r="A75" s="24" t="n"/>
      <c r="B75" s="16" t="n"/>
      <c r="C75" s="17" t="n"/>
      <c r="D75" s="18" t="n"/>
      <c r="E75" s="17" t="n"/>
      <c r="F75" s="8">
        <f>IF(OR(A75="",C75="",D75=""),"",IF(C75=Premissas!$D$4,D75,IF(C75=Premissas!$D$5,-D75,"")))</f>
        <v/>
      </c>
      <c r="G75" s="8">
        <f>IF(OR(A75="",E75=""),"",IFERROR(SUMIF('Registro interno'!$E$4:$E$103,E75,'Registro interno'!$H$4:$H$103),0))</f>
        <v/>
      </c>
      <c r="H75" s="8">
        <f>IF(OR(F75="",G75=""),"",F75-G75)</f>
        <v/>
      </c>
      <c r="I75" s="5">
        <f>IF(A75="","",IF(OR(B75="",C75="",D75=""),"Pendente: completar dados",IF(E75="","Pendente: informar referência",IF(COUNTIF('Registro interno'!$E$4:$E$103,E75)=0,"Pendente: sem registro interno",IF(H75="","Pendente: completar dados",IF(ABS(H75)&lt;=Premissas!$B$4,"Conciliado","Pendente: conferir diferença"))))))</f>
        <v/>
      </c>
      <c r="J75" s="8">
        <f>IF(OR(A75="",H75="",I75=""),"",IF(LEFT(I75,8)="Pendente",ABS(H75),""))</f>
        <v/>
      </c>
    </row>
    <row r="76">
      <c r="A76" s="24" t="n"/>
      <c r="B76" s="16" t="n"/>
      <c r="C76" s="17" t="n"/>
      <c r="D76" s="18" t="n"/>
      <c r="E76" s="17" t="n"/>
      <c r="F76" s="7">
        <f>IF(OR(A76="",C76="",D76=""),"",IF(C76=Premissas!$D$4,D76,IF(C76=Premissas!$D$5,-D76,"")))</f>
        <v/>
      </c>
      <c r="G76" s="7">
        <f>IF(OR(A76="",E76=""),"",IFERROR(SUMIF('Registro interno'!$E$4:$E$103,E76,'Registro interno'!$H$4:$H$103),0))</f>
        <v/>
      </c>
      <c r="H76" s="7">
        <f>IF(OR(F76="",G76=""),"",F76-G76)</f>
        <v/>
      </c>
      <c r="I76" s="3">
        <f>IF(A76="","",IF(OR(B76="",C76="",D76=""),"Pendente: completar dados",IF(E76="","Pendente: informar referência",IF(COUNTIF('Registro interno'!$E$4:$E$103,E76)=0,"Pendente: sem registro interno",IF(H76="","Pendente: completar dados",IF(ABS(H76)&lt;=Premissas!$B$4,"Conciliado","Pendente: conferir diferença"))))))</f>
        <v/>
      </c>
      <c r="J76" s="7">
        <f>IF(OR(A76="",H76="",I76=""),"",IF(LEFT(I76,8)="Pendente",ABS(H76),""))</f>
        <v/>
      </c>
    </row>
    <row r="77">
      <c r="A77" s="24" t="n"/>
      <c r="B77" s="16" t="n"/>
      <c r="C77" s="17" t="n"/>
      <c r="D77" s="18" t="n"/>
      <c r="E77" s="17" t="n"/>
      <c r="F77" s="8">
        <f>IF(OR(A77="",C77="",D77=""),"",IF(C77=Premissas!$D$4,D77,IF(C77=Premissas!$D$5,-D77,"")))</f>
        <v/>
      </c>
      <c r="G77" s="8">
        <f>IF(OR(A77="",E77=""),"",IFERROR(SUMIF('Registro interno'!$E$4:$E$103,E77,'Registro interno'!$H$4:$H$103),0))</f>
        <v/>
      </c>
      <c r="H77" s="8">
        <f>IF(OR(F77="",G77=""),"",F77-G77)</f>
        <v/>
      </c>
      <c r="I77" s="5">
        <f>IF(A77="","",IF(OR(B77="",C77="",D77=""),"Pendente: completar dados",IF(E77="","Pendente: informar referência",IF(COUNTIF('Registro interno'!$E$4:$E$103,E77)=0,"Pendente: sem registro interno",IF(H77="","Pendente: completar dados",IF(ABS(H77)&lt;=Premissas!$B$4,"Conciliado","Pendente: conferir diferença"))))))</f>
        <v/>
      </c>
      <c r="J77" s="8">
        <f>IF(OR(A77="",H77="",I77=""),"",IF(LEFT(I77,8)="Pendente",ABS(H77),""))</f>
        <v/>
      </c>
    </row>
    <row r="78">
      <c r="A78" s="24" t="n"/>
      <c r="B78" s="16" t="n"/>
      <c r="C78" s="17" t="n"/>
      <c r="D78" s="18" t="n"/>
      <c r="E78" s="17" t="n"/>
      <c r="F78" s="7">
        <f>IF(OR(A78="",C78="",D78=""),"",IF(C78=Premissas!$D$4,D78,IF(C78=Premissas!$D$5,-D78,"")))</f>
        <v/>
      </c>
      <c r="G78" s="7">
        <f>IF(OR(A78="",E78=""),"",IFERROR(SUMIF('Registro interno'!$E$4:$E$103,E78,'Registro interno'!$H$4:$H$103),0))</f>
        <v/>
      </c>
      <c r="H78" s="7">
        <f>IF(OR(F78="",G78=""),"",F78-G78)</f>
        <v/>
      </c>
      <c r="I78" s="3">
        <f>IF(A78="","",IF(OR(B78="",C78="",D78=""),"Pendente: completar dados",IF(E78="","Pendente: informar referência",IF(COUNTIF('Registro interno'!$E$4:$E$103,E78)=0,"Pendente: sem registro interno",IF(H78="","Pendente: completar dados",IF(ABS(H78)&lt;=Premissas!$B$4,"Conciliado","Pendente: conferir diferença"))))))</f>
        <v/>
      </c>
      <c r="J78" s="7">
        <f>IF(OR(A78="",H78="",I78=""),"",IF(LEFT(I78,8)="Pendente",ABS(H78),""))</f>
        <v/>
      </c>
    </row>
    <row r="79">
      <c r="A79" s="24" t="n"/>
      <c r="B79" s="16" t="n"/>
      <c r="C79" s="17" t="n"/>
      <c r="D79" s="18" t="n"/>
      <c r="E79" s="17" t="n"/>
      <c r="F79" s="8">
        <f>IF(OR(A79="",C79="",D79=""),"",IF(C79=Premissas!$D$4,D79,IF(C79=Premissas!$D$5,-D79,"")))</f>
        <v/>
      </c>
      <c r="G79" s="8">
        <f>IF(OR(A79="",E79=""),"",IFERROR(SUMIF('Registro interno'!$E$4:$E$103,E79,'Registro interno'!$H$4:$H$103),0))</f>
        <v/>
      </c>
      <c r="H79" s="8">
        <f>IF(OR(F79="",G79=""),"",F79-G79)</f>
        <v/>
      </c>
      <c r="I79" s="5">
        <f>IF(A79="","",IF(OR(B79="",C79="",D79=""),"Pendente: completar dados",IF(E79="","Pendente: informar referência",IF(COUNTIF('Registro interno'!$E$4:$E$103,E79)=0,"Pendente: sem registro interno",IF(H79="","Pendente: completar dados",IF(ABS(H79)&lt;=Premissas!$B$4,"Conciliado","Pendente: conferir diferença"))))))</f>
        <v/>
      </c>
      <c r="J79" s="8">
        <f>IF(OR(A79="",H79="",I79=""),"",IF(LEFT(I79,8)="Pendente",ABS(H79),""))</f>
        <v/>
      </c>
    </row>
    <row r="80">
      <c r="A80" s="24" t="n"/>
      <c r="B80" s="16" t="n"/>
      <c r="C80" s="17" t="n"/>
      <c r="D80" s="18" t="n"/>
      <c r="E80" s="17" t="n"/>
      <c r="F80" s="7">
        <f>IF(OR(A80="",C80="",D80=""),"",IF(C80=Premissas!$D$4,D80,IF(C80=Premissas!$D$5,-D80,"")))</f>
        <v/>
      </c>
      <c r="G80" s="7">
        <f>IF(OR(A80="",E80=""),"",IFERROR(SUMIF('Registro interno'!$E$4:$E$103,E80,'Registro interno'!$H$4:$H$103),0))</f>
        <v/>
      </c>
      <c r="H80" s="7">
        <f>IF(OR(F80="",G80=""),"",F80-G80)</f>
        <v/>
      </c>
      <c r="I80" s="3">
        <f>IF(A80="","",IF(OR(B80="",C80="",D80=""),"Pendente: completar dados",IF(E80="","Pendente: informar referência",IF(COUNTIF('Registro interno'!$E$4:$E$103,E80)=0,"Pendente: sem registro interno",IF(H80="","Pendente: completar dados",IF(ABS(H80)&lt;=Premissas!$B$4,"Conciliado","Pendente: conferir diferença"))))))</f>
        <v/>
      </c>
      <c r="J80" s="7">
        <f>IF(OR(A80="",H80="",I80=""),"",IF(LEFT(I80,8)="Pendente",ABS(H80),""))</f>
        <v/>
      </c>
    </row>
    <row r="81">
      <c r="A81" s="24" t="n"/>
      <c r="B81" s="16" t="n"/>
      <c r="C81" s="17" t="n"/>
      <c r="D81" s="18" t="n"/>
      <c r="E81" s="17" t="n"/>
      <c r="F81" s="8">
        <f>IF(OR(A81="",C81="",D81=""),"",IF(C81=Premissas!$D$4,D81,IF(C81=Premissas!$D$5,-D81,"")))</f>
        <v/>
      </c>
      <c r="G81" s="8">
        <f>IF(OR(A81="",E81=""),"",IFERROR(SUMIF('Registro interno'!$E$4:$E$103,E81,'Registro interno'!$H$4:$H$103),0))</f>
        <v/>
      </c>
      <c r="H81" s="8">
        <f>IF(OR(F81="",G81=""),"",F81-G81)</f>
        <v/>
      </c>
      <c r="I81" s="5">
        <f>IF(A81="","",IF(OR(B81="",C81="",D81=""),"Pendente: completar dados",IF(E81="","Pendente: informar referência",IF(COUNTIF('Registro interno'!$E$4:$E$103,E81)=0,"Pendente: sem registro interno",IF(H81="","Pendente: completar dados",IF(ABS(H81)&lt;=Premissas!$B$4,"Conciliado","Pendente: conferir diferença"))))))</f>
        <v/>
      </c>
      <c r="J81" s="8">
        <f>IF(OR(A81="",H81="",I81=""),"",IF(LEFT(I81,8)="Pendente",ABS(H81),""))</f>
        <v/>
      </c>
    </row>
    <row r="82">
      <c r="A82" s="24" t="n"/>
      <c r="B82" s="16" t="n"/>
      <c r="C82" s="17" t="n"/>
      <c r="D82" s="18" t="n"/>
      <c r="E82" s="17" t="n"/>
      <c r="F82" s="7">
        <f>IF(OR(A82="",C82="",D82=""),"",IF(C82=Premissas!$D$4,D82,IF(C82=Premissas!$D$5,-D82,"")))</f>
        <v/>
      </c>
      <c r="G82" s="7">
        <f>IF(OR(A82="",E82=""),"",IFERROR(SUMIF('Registro interno'!$E$4:$E$103,E82,'Registro interno'!$H$4:$H$103),0))</f>
        <v/>
      </c>
      <c r="H82" s="7">
        <f>IF(OR(F82="",G82=""),"",F82-G82)</f>
        <v/>
      </c>
      <c r="I82" s="3">
        <f>IF(A82="","",IF(OR(B82="",C82="",D82=""),"Pendente: completar dados",IF(E82="","Pendente: informar referência",IF(COUNTIF('Registro interno'!$E$4:$E$103,E82)=0,"Pendente: sem registro interno",IF(H82="","Pendente: completar dados",IF(ABS(H82)&lt;=Premissas!$B$4,"Conciliado","Pendente: conferir diferença"))))))</f>
        <v/>
      </c>
      <c r="J82" s="7">
        <f>IF(OR(A82="",H82="",I82=""),"",IF(LEFT(I82,8)="Pendente",ABS(H82),""))</f>
        <v/>
      </c>
    </row>
    <row r="83">
      <c r="A83" s="24" t="n"/>
      <c r="B83" s="16" t="n"/>
      <c r="C83" s="17" t="n"/>
      <c r="D83" s="18" t="n"/>
      <c r="E83" s="17" t="n"/>
      <c r="F83" s="8">
        <f>IF(OR(A83="",C83="",D83=""),"",IF(C83=Premissas!$D$4,D83,IF(C83=Premissas!$D$5,-D83,"")))</f>
        <v/>
      </c>
      <c r="G83" s="8">
        <f>IF(OR(A83="",E83=""),"",IFERROR(SUMIF('Registro interno'!$E$4:$E$103,E83,'Registro interno'!$H$4:$H$103),0))</f>
        <v/>
      </c>
      <c r="H83" s="8">
        <f>IF(OR(F83="",G83=""),"",F83-G83)</f>
        <v/>
      </c>
      <c r="I83" s="5">
        <f>IF(A83="","",IF(OR(B83="",C83="",D83=""),"Pendente: completar dados",IF(E83="","Pendente: informar referência",IF(COUNTIF('Registro interno'!$E$4:$E$103,E83)=0,"Pendente: sem registro interno",IF(H83="","Pendente: completar dados",IF(ABS(H83)&lt;=Premissas!$B$4,"Conciliado","Pendente: conferir diferença"))))))</f>
        <v/>
      </c>
      <c r="J83" s="8">
        <f>IF(OR(A83="",H83="",I83=""),"",IF(LEFT(I83,8)="Pendente",ABS(H83),""))</f>
        <v/>
      </c>
    </row>
    <row r="84">
      <c r="A84" s="24" t="n"/>
      <c r="B84" s="16" t="n"/>
      <c r="C84" s="17" t="n"/>
      <c r="D84" s="18" t="n"/>
      <c r="E84" s="17" t="n"/>
      <c r="F84" s="7">
        <f>IF(OR(A84="",C84="",D84=""),"",IF(C84=Premissas!$D$4,D84,IF(C84=Premissas!$D$5,-D84,"")))</f>
        <v/>
      </c>
      <c r="G84" s="7">
        <f>IF(OR(A84="",E84=""),"",IFERROR(SUMIF('Registro interno'!$E$4:$E$103,E84,'Registro interno'!$H$4:$H$103),0))</f>
        <v/>
      </c>
      <c r="H84" s="7">
        <f>IF(OR(F84="",G84=""),"",F84-G84)</f>
        <v/>
      </c>
      <c r="I84" s="3">
        <f>IF(A84="","",IF(OR(B84="",C84="",D84=""),"Pendente: completar dados",IF(E84="","Pendente: informar referência",IF(COUNTIF('Registro interno'!$E$4:$E$103,E84)=0,"Pendente: sem registro interno",IF(H84="","Pendente: completar dados",IF(ABS(H84)&lt;=Premissas!$B$4,"Conciliado","Pendente: conferir diferença"))))))</f>
        <v/>
      </c>
      <c r="J84" s="7">
        <f>IF(OR(A84="",H84="",I84=""),"",IF(LEFT(I84,8)="Pendente",ABS(H84),""))</f>
        <v/>
      </c>
    </row>
    <row r="85">
      <c r="A85" s="24" t="n"/>
      <c r="B85" s="16" t="n"/>
      <c r="C85" s="17" t="n"/>
      <c r="D85" s="18" t="n"/>
      <c r="E85" s="17" t="n"/>
      <c r="F85" s="8">
        <f>IF(OR(A85="",C85="",D85=""),"",IF(C85=Premissas!$D$4,D85,IF(C85=Premissas!$D$5,-D85,"")))</f>
        <v/>
      </c>
      <c r="G85" s="8">
        <f>IF(OR(A85="",E85=""),"",IFERROR(SUMIF('Registro interno'!$E$4:$E$103,E85,'Registro interno'!$H$4:$H$103),0))</f>
        <v/>
      </c>
      <c r="H85" s="8">
        <f>IF(OR(F85="",G85=""),"",F85-G85)</f>
        <v/>
      </c>
      <c r="I85" s="5">
        <f>IF(A85="","",IF(OR(B85="",C85="",D85=""),"Pendente: completar dados",IF(E85="","Pendente: informar referência",IF(COUNTIF('Registro interno'!$E$4:$E$103,E85)=0,"Pendente: sem registro interno",IF(H85="","Pendente: completar dados",IF(ABS(H85)&lt;=Premissas!$B$4,"Conciliado","Pendente: conferir diferença"))))))</f>
        <v/>
      </c>
      <c r="J85" s="8">
        <f>IF(OR(A85="",H85="",I85=""),"",IF(LEFT(I85,8)="Pendente",ABS(H85),""))</f>
        <v/>
      </c>
    </row>
    <row r="86">
      <c r="A86" s="24" t="n"/>
      <c r="B86" s="16" t="n"/>
      <c r="C86" s="17" t="n"/>
      <c r="D86" s="18" t="n"/>
      <c r="E86" s="17" t="n"/>
      <c r="F86" s="7">
        <f>IF(OR(A86="",C86="",D86=""),"",IF(C86=Premissas!$D$4,D86,IF(C86=Premissas!$D$5,-D86,"")))</f>
        <v/>
      </c>
      <c r="G86" s="7">
        <f>IF(OR(A86="",E86=""),"",IFERROR(SUMIF('Registro interno'!$E$4:$E$103,E86,'Registro interno'!$H$4:$H$103),0))</f>
        <v/>
      </c>
      <c r="H86" s="7">
        <f>IF(OR(F86="",G86=""),"",F86-G86)</f>
        <v/>
      </c>
      <c r="I86" s="3">
        <f>IF(A86="","",IF(OR(B86="",C86="",D86=""),"Pendente: completar dados",IF(E86="","Pendente: informar referência",IF(COUNTIF('Registro interno'!$E$4:$E$103,E86)=0,"Pendente: sem registro interno",IF(H86="","Pendente: completar dados",IF(ABS(H86)&lt;=Premissas!$B$4,"Conciliado","Pendente: conferir diferença"))))))</f>
        <v/>
      </c>
      <c r="J86" s="7">
        <f>IF(OR(A86="",H86="",I86=""),"",IF(LEFT(I86,8)="Pendente",ABS(H86),""))</f>
        <v/>
      </c>
    </row>
    <row r="87">
      <c r="A87" s="24" t="n"/>
      <c r="B87" s="16" t="n"/>
      <c r="C87" s="17" t="n"/>
      <c r="D87" s="18" t="n"/>
      <c r="E87" s="17" t="n"/>
      <c r="F87" s="8">
        <f>IF(OR(A87="",C87="",D87=""),"",IF(C87=Premissas!$D$4,D87,IF(C87=Premissas!$D$5,-D87,"")))</f>
        <v/>
      </c>
      <c r="G87" s="8">
        <f>IF(OR(A87="",E87=""),"",IFERROR(SUMIF('Registro interno'!$E$4:$E$103,E87,'Registro interno'!$H$4:$H$103),0))</f>
        <v/>
      </c>
      <c r="H87" s="8">
        <f>IF(OR(F87="",G87=""),"",F87-G87)</f>
        <v/>
      </c>
      <c r="I87" s="5">
        <f>IF(A87="","",IF(OR(B87="",C87="",D87=""),"Pendente: completar dados",IF(E87="","Pendente: informar referência",IF(COUNTIF('Registro interno'!$E$4:$E$103,E87)=0,"Pendente: sem registro interno",IF(H87="","Pendente: completar dados",IF(ABS(H87)&lt;=Premissas!$B$4,"Conciliado","Pendente: conferir diferença"))))))</f>
        <v/>
      </c>
      <c r="J87" s="8">
        <f>IF(OR(A87="",H87="",I87=""),"",IF(LEFT(I87,8)="Pendente",ABS(H87),""))</f>
        <v/>
      </c>
    </row>
    <row r="88">
      <c r="A88" s="24" t="n"/>
      <c r="B88" s="16" t="n"/>
      <c r="C88" s="17" t="n"/>
      <c r="D88" s="18" t="n"/>
      <c r="E88" s="17" t="n"/>
      <c r="F88" s="7">
        <f>IF(OR(A88="",C88="",D88=""),"",IF(C88=Premissas!$D$4,D88,IF(C88=Premissas!$D$5,-D88,"")))</f>
        <v/>
      </c>
      <c r="G88" s="7">
        <f>IF(OR(A88="",E88=""),"",IFERROR(SUMIF('Registro interno'!$E$4:$E$103,E88,'Registro interno'!$H$4:$H$103),0))</f>
        <v/>
      </c>
      <c r="H88" s="7">
        <f>IF(OR(F88="",G88=""),"",F88-G88)</f>
        <v/>
      </c>
      <c r="I88" s="3">
        <f>IF(A88="","",IF(OR(B88="",C88="",D88=""),"Pendente: completar dados",IF(E88="","Pendente: informar referência",IF(COUNTIF('Registro interno'!$E$4:$E$103,E88)=0,"Pendente: sem registro interno",IF(H88="","Pendente: completar dados",IF(ABS(H88)&lt;=Premissas!$B$4,"Conciliado","Pendente: conferir diferença"))))))</f>
        <v/>
      </c>
      <c r="J88" s="7">
        <f>IF(OR(A88="",H88="",I88=""),"",IF(LEFT(I88,8)="Pendente",ABS(H88),""))</f>
        <v/>
      </c>
    </row>
    <row r="89">
      <c r="A89" s="24" t="n"/>
      <c r="B89" s="16" t="n"/>
      <c r="C89" s="17" t="n"/>
      <c r="D89" s="18" t="n"/>
      <c r="E89" s="17" t="n"/>
      <c r="F89" s="8">
        <f>IF(OR(A89="",C89="",D89=""),"",IF(C89=Premissas!$D$4,D89,IF(C89=Premissas!$D$5,-D89,"")))</f>
        <v/>
      </c>
      <c r="G89" s="8">
        <f>IF(OR(A89="",E89=""),"",IFERROR(SUMIF('Registro interno'!$E$4:$E$103,E89,'Registro interno'!$H$4:$H$103),0))</f>
        <v/>
      </c>
      <c r="H89" s="8">
        <f>IF(OR(F89="",G89=""),"",F89-G89)</f>
        <v/>
      </c>
      <c r="I89" s="5">
        <f>IF(A89="","",IF(OR(B89="",C89="",D89=""),"Pendente: completar dados",IF(E89="","Pendente: informar referência",IF(COUNTIF('Registro interno'!$E$4:$E$103,E89)=0,"Pendente: sem registro interno",IF(H89="","Pendente: completar dados",IF(ABS(H89)&lt;=Premissas!$B$4,"Conciliado","Pendente: conferir diferença"))))))</f>
        <v/>
      </c>
      <c r="J89" s="8">
        <f>IF(OR(A89="",H89="",I89=""),"",IF(LEFT(I89,8)="Pendente",ABS(H89),""))</f>
        <v/>
      </c>
    </row>
    <row r="90">
      <c r="A90" s="24" t="n"/>
      <c r="B90" s="16" t="n"/>
      <c r="C90" s="17" t="n"/>
      <c r="D90" s="18" t="n"/>
      <c r="E90" s="17" t="n"/>
      <c r="F90" s="7">
        <f>IF(OR(A90="",C90="",D90=""),"",IF(C90=Premissas!$D$4,D90,IF(C90=Premissas!$D$5,-D90,"")))</f>
        <v/>
      </c>
      <c r="G90" s="7">
        <f>IF(OR(A90="",E90=""),"",IFERROR(SUMIF('Registro interno'!$E$4:$E$103,E90,'Registro interno'!$H$4:$H$103),0))</f>
        <v/>
      </c>
      <c r="H90" s="7">
        <f>IF(OR(F90="",G90=""),"",F90-G90)</f>
        <v/>
      </c>
      <c r="I90" s="3">
        <f>IF(A90="","",IF(OR(B90="",C90="",D90=""),"Pendente: completar dados",IF(E90="","Pendente: informar referência",IF(COUNTIF('Registro interno'!$E$4:$E$103,E90)=0,"Pendente: sem registro interno",IF(H90="","Pendente: completar dados",IF(ABS(H90)&lt;=Premissas!$B$4,"Conciliado","Pendente: conferir diferença"))))))</f>
        <v/>
      </c>
      <c r="J90" s="7">
        <f>IF(OR(A90="",H90="",I90=""),"",IF(LEFT(I90,8)="Pendente",ABS(H90),""))</f>
        <v/>
      </c>
    </row>
    <row r="91">
      <c r="A91" s="24" t="n"/>
      <c r="B91" s="16" t="n"/>
      <c r="C91" s="17" t="n"/>
      <c r="D91" s="18" t="n"/>
      <c r="E91" s="17" t="n"/>
      <c r="F91" s="8">
        <f>IF(OR(A91="",C91="",D91=""),"",IF(C91=Premissas!$D$4,D91,IF(C91=Premissas!$D$5,-D91,"")))</f>
        <v/>
      </c>
      <c r="G91" s="8">
        <f>IF(OR(A91="",E91=""),"",IFERROR(SUMIF('Registro interno'!$E$4:$E$103,E91,'Registro interno'!$H$4:$H$103),0))</f>
        <v/>
      </c>
      <c r="H91" s="8">
        <f>IF(OR(F91="",G91=""),"",F91-G91)</f>
        <v/>
      </c>
      <c r="I91" s="5">
        <f>IF(A91="","",IF(OR(B91="",C91="",D91=""),"Pendente: completar dados",IF(E91="","Pendente: informar referência",IF(COUNTIF('Registro interno'!$E$4:$E$103,E91)=0,"Pendente: sem registro interno",IF(H91="","Pendente: completar dados",IF(ABS(H91)&lt;=Premissas!$B$4,"Conciliado","Pendente: conferir diferença"))))))</f>
        <v/>
      </c>
      <c r="J91" s="8">
        <f>IF(OR(A91="",H91="",I91=""),"",IF(LEFT(I91,8)="Pendente",ABS(H91),""))</f>
        <v/>
      </c>
    </row>
    <row r="92">
      <c r="A92" s="24" t="n"/>
      <c r="B92" s="16" t="n"/>
      <c r="C92" s="17" t="n"/>
      <c r="D92" s="18" t="n"/>
      <c r="E92" s="17" t="n"/>
      <c r="F92" s="7">
        <f>IF(OR(A92="",C92="",D92=""),"",IF(C92=Premissas!$D$4,D92,IF(C92=Premissas!$D$5,-D92,"")))</f>
        <v/>
      </c>
      <c r="G92" s="7">
        <f>IF(OR(A92="",E92=""),"",IFERROR(SUMIF('Registro interno'!$E$4:$E$103,E92,'Registro interno'!$H$4:$H$103),0))</f>
        <v/>
      </c>
      <c r="H92" s="7">
        <f>IF(OR(F92="",G92=""),"",F92-G92)</f>
        <v/>
      </c>
      <c r="I92" s="3">
        <f>IF(A92="","",IF(OR(B92="",C92="",D92=""),"Pendente: completar dados",IF(E92="","Pendente: informar referência",IF(COUNTIF('Registro interno'!$E$4:$E$103,E92)=0,"Pendente: sem registro interno",IF(H92="","Pendente: completar dados",IF(ABS(H92)&lt;=Premissas!$B$4,"Conciliado","Pendente: conferir diferença"))))))</f>
        <v/>
      </c>
      <c r="J92" s="7">
        <f>IF(OR(A92="",H92="",I92=""),"",IF(LEFT(I92,8)="Pendente",ABS(H92),""))</f>
        <v/>
      </c>
    </row>
    <row r="93">
      <c r="A93" s="24" t="n"/>
      <c r="B93" s="16" t="n"/>
      <c r="C93" s="17" t="n"/>
      <c r="D93" s="18" t="n"/>
      <c r="E93" s="17" t="n"/>
      <c r="F93" s="8">
        <f>IF(OR(A93="",C93="",D93=""),"",IF(C93=Premissas!$D$4,D93,IF(C93=Premissas!$D$5,-D93,"")))</f>
        <v/>
      </c>
      <c r="G93" s="8">
        <f>IF(OR(A93="",E93=""),"",IFERROR(SUMIF('Registro interno'!$E$4:$E$103,E93,'Registro interno'!$H$4:$H$103),0))</f>
        <v/>
      </c>
      <c r="H93" s="8">
        <f>IF(OR(F93="",G93=""),"",F93-G93)</f>
        <v/>
      </c>
      <c r="I93" s="5">
        <f>IF(A93="","",IF(OR(B93="",C93="",D93=""),"Pendente: completar dados",IF(E93="","Pendente: informar referência",IF(COUNTIF('Registro interno'!$E$4:$E$103,E93)=0,"Pendente: sem registro interno",IF(H93="","Pendente: completar dados",IF(ABS(H93)&lt;=Premissas!$B$4,"Conciliado","Pendente: conferir diferença"))))))</f>
        <v/>
      </c>
      <c r="J93" s="8">
        <f>IF(OR(A93="",H93="",I93=""),"",IF(LEFT(I93,8)="Pendente",ABS(H93),""))</f>
        <v/>
      </c>
    </row>
    <row r="94">
      <c r="A94" s="24" t="n"/>
      <c r="B94" s="16" t="n"/>
      <c r="C94" s="17" t="n"/>
      <c r="D94" s="18" t="n"/>
      <c r="E94" s="17" t="n"/>
      <c r="F94" s="7">
        <f>IF(OR(A94="",C94="",D94=""),"",IF(C94=Premissas!$D$4,D94,IF(C94=Premissas!$D$5,-D94,"")))</f>
        <v/>
      </c>
      <c r="G94" s="7">
        <f>IF(OR(A94="",E94=""),"",IFERROR(SUMIF('Registro interno'!$E$4:$E$103,E94,'Registro interno'!$H$4:$H$103),0))</f>
        <v/>
      </c>
      <c r="H94" s="7">
        <f>IF(OR(F94="",G94=""),"",F94-G94)</f>
        <v/>
      </c>
      <c r="I94" s="3">
        <f>IF(A94="","",IF(OR(B94="",C94="",D94=""),"Pendente: completar dados",IF(E94="","Pendente: informar referência",IF(COUNTIF('Registro interno'!$E$4:$E$103,E94)=0,"Pendente: sem registro interno",IF(H94="","Pendente: completar dados",IF(ABS(H94)&lt;=Premissas!$B$4,"Conciliado","Pendente: conferir diferença"))))))</f>
        <v/>
      </c>
      <c r="J94" s="7">
        <f>IF(OR(A94="",H94="",I94=""),"",IF(LEFT(I94,8)="Pendente",ABS(H94),""))</f>
        <v/>
      </c>
    </row>
    <row r="95">
      <c r="A95" s="24" t="n"/>
      <c r="B95" s="16" t="n"/>
      <c r="C95" s="17" t="n"/>
      <c r="D95" s="18" t="n"/>
      <c r="E95" s="17" t="n"/>
      <c r="F95" s="8">
        <f>IF(OR(A95="",C95="",D95=""),"",IF(C95=Premissas!$D$4,D95,IF(C95=Premissas!$D$5,-D95,"")))</f>
        <v/>
      </c>
      <c r="G95" s="8">
        <f>IF(OR(A95="",E95=""),"",IFERROR(SUMIF('Registro interno'!$E$4:$E$103,E95,'Registro interno'!$H$4:$H$103),0))</f>
        <v/>
      </c>
      <c r="H95" s="8">
        <f>IF(OR(F95="",G95=""),"",F95-G95)</f>
        <v/>
      </c>
      <c r="I95" s="5">
        <f>IF(A95="","",IF(OR(B95="",C95="",D95=""),"Pendente: completar dados",IF(E95="","Pendente: informar referência",IF(COUNTIF('Registro interno'!$E$4:$E$103,E95)=0,"Pendente: sem registro interno",IF(H95="","Pendente: completar dados",IF(ABS(H95)&lt;=Premissas!$B$4,"Conciliado","Pendente: conferir diferença"))))))</f>
        <v/>
      </c>
      <c r="J95" s="8">
        <f>IF(OR(A95="",H95="",I95=""),"",IF(LEFT(I95,8)="Pendente",ABS(H95),""))</f>
        <v/>
      </c>
    </row>
    <row r="96">
      <c r="A96" s="24" t="n"/>
      <c r="B96" s="16" t="n"/>
      <c r="C96" s="17" t="n"/>
      <c r="D96" s="18" t="n"/>
      <c r="E96" s="17" t="n"/>
      <c r="F96" s="7">
        <f>IF(OR(A96="",C96="",D96=""),"",IF(C96=Premissas!$D$4,D96,IF(C96=Premissas!$D$5,-D96,"")))</f>
        <v/>
      </c>
      <c r="G96" s="7">
        <f>IF(OR(A96="",E96=""),"",IFERROR(SUMIF('Registro interno'!$E$4:$E$103,E96,'Registro interno'!$H$4:$H$103),0))</f>
        <v/>
      </c>
      <c r="H96" s="7">
        <f>IF(OR(F96="",G96=""),"",F96-G96)</f>
        <v/>
      </c>
      <c r="I96" s="3">
        <f>IF(A96="","",IF(OR(B96="",C96="",D96=""),"Pendente: completar dados",IF(E96="","Pendente: informar referência",IF(COUNTIF('Registro interno'!$E$4:$E$103,E96)=0,"Pendente: sem registro interno",IF(H96="","Pendente: completar dados",IF(ABS(H96)&lt;=Premissas!$B$4,"Conciliado","Pendente: conferir diferença"))))))</f>
        <v/>
      </c>
      <c r="J96" s="7">
        <f>IF(OR(A96="",H96="",I96=""),"",IF(LEFT(I96,8)="Pendente",ABS(H96),""))</f>
        <v/>
      </c>
    </row>
    <row r="97">
      <c r="A97" s="24" t="n"/>
      <c r="B97" s="16" t="n"/>
      <c r="C97" s="17" t="n"/>
      <c r="D97" s="18" t="n"/>
      <c r="E97" s="17" t="n"/>
      <c r="F97" s="8">
        <f>IF(OR(A97="",C97="",D97=""),"",IF(C97=Premissas!$D$4,D97,IF(C97=Premissas!$D$5,-D97,"")))</f>
        <v/>
      </c>
      <c r="G97" s="8">
        <f>IF(OR(A97="",E97=""),"",IFERROR(SUMIF('Registro interno'!$E$4:$E$103,E97,'Registro interno'!$H$4:$H$103),0))</f>
        <v/>
      </c>
      <c r="H97" s="8">
        <f>IF(OR(F97="",G97=""),"",F97-G97)</f>
        <v/>
      </c>
      <c r="I97" s="5">
        <f>IF(A97="","",IF(OR(B97="",C97="",D97=""),"Pendente: completar dados",IF(E97="","Pendente: informar referência",IF(COUNTIF('Registro interno'!$E$4:$E$103,E97)=0,"Pendente: sem registro interno",IF(H97="","Pendente: completar dados",IF(ABS(H97)&lt;=Premissas!$B$4,"Conciliado","Pendente: conferir diferença"))))))</f>
        <v/>
      </c>
      <c r="J97" s="8">
        <f>IF(OR(A97="",H97="",I97=""),"",IF(LEFT(I97,8)="Pendente",ABS(H97),""))</f>
        <v/>
      </c>
    </row>
    <row r="98">
      <c r="A98" s="24" t="n"/>
      <c r="B98" s="16" t="n"/>
      <c r="C98" s="17" t="n"/>
      <c r="D98" s="18" t="n"/>
      <c r="E98" s="17" t="n"/>
      <c r="F98" s="7">
        <f>IF(OR(A98="",C98="",D98=""),"",IF(C98=Premissas!$D$4,D98,IF(C98=Premissas!$D$5,-D98,"")))</f>
        <v/>
      </c>
      <c r="G98" s="7">
        <f>IF(OR(A98="",E98=""),"",IFERROR(SUMIF('Registro interno'!$E$4:$E$103,E98,'Registro interno'!$H$4:$H$103),0))</f>
        <v/>
      </c>
      <c r="H98" s="7">
        <f>IF(OR(F98="",G98=""),"",F98-G98)</f>
        <v/>
      </c>
      <c r="I98" s="3">
        <f>IF(A98="","",IF(OR(B98="",C98="",D98=""),"Pendente: completar dados",IF(E98="","Pendente: informar referência",IF(COUNTIF('Registro interno'!$E$4:$E$103,E98)=0,"Pendente: sem registro interno",IF(H98="","Pendente: completar dados",IF(ABS(H98)&lt;=Premissas!$B$4,"Conciliado","Pendente: conferir diferença"))))))</f>
        <v/>
      </c>
      <c r="J98" s="7">
        <f>IF(OR(A98="",H98="",I98=""),"",IF(LEFT(I98,8)="Pendente",ABS(H98),""))</f>
        <v/>
      </c>
    </row>
    <row r="99">
      <c r="A99" s="24" t="n"/>
      <c r="B99" s="16" t="n"/>
      <c r="C99" s="17" t="n"/>
      <c r="D99" s="18" t="n"/>
      <c r="E99" s="17" t="n"/>
      <c r="F99" s="8">
        <f>IF(OR(A99="",C99="",D99=""),"",IF(C99=Premissas!$D$4,D99,IF(C99=Premissas!$D$5,-D99,"")))</f>
        <v/>
      </c>
      <c r="G99" s="8">
        <f>IF(OR(A99="",E99=""),"",IFERROR(SUMIF('Registro interno'!$E$4:$E$103,E99,'Registro interno'!$H$4:$H$103),0))</f>
        <v/>
      </c>
      <c r="H99" s="8">
        <f>IF(OR(F99="",G99=""),"",F99-G99)</f>
        <v/>
      </c>
      <c r="I99" s="5">
        <f>IF(A99="","",IF(OR(B99="",C99="",D99=""),"Pendente: completar dados",IF(E99="","Pendente: informar referência",IF(COUNTIF('Registro interno'!$E$4:$E$103,E99)=0,"Pendente: sem registro interno",IF(H99="","Pendente: completar dados",IF(ABS(H99)&lt;=Premissas!$B$4,"Conciliado","Pendente: conferir diferença"))))))</f>
        <v/>
      </c>
      <c r="J99" s="8">
        <f>IF(OR(A99="",H99="",I99=""),"",IF(LEFT(I99,8)="Pendente",ABS(H99),""))</f>
        <v/>
      </c>
    </row>
    <row r="100">
      <c r="A100" s="24" t="n"/>
      <c r="B100" s="16" t="n"/>
      <c r="C100" s="17" t="n"/>
      <c r="D100" s="18" t="n"/>
      <c r="E100" s="17" t="n"/>
      <c r="F100" s="7">
        <f>IF(OR(A100="",C100="",D100=""),"",IF(C100=Premissas!$D$4,D100,IF(C100=Premissas!$D$5,-D100,"")))</f>
        <v/>
      </c>
      <c r="G100" s="7">
        <f>IF(OR(A100="",E100=""),"",IFERROR(SUMIF('Registro interno'!$E$4:$E$103,E100,'Registro interno'!$H$4:$H$103),0))</f>
        <v/>
      </c>
      <c r="H100" s="7">
        <f>IF(OR(F100="",G100=""),"",F100-G100)</f>
        <v/>
      </c>
      <c r="I100" s="3">
        <f>IF(A100="","",IF(OR(B100="",C100="",D100=""),"Pendente: completar dados",IF(E100="","Pendente: informar referência",IF(COUNTIF('Registro interno'!$E$4:$E$103,E100)=0,"Pendente: sem registro interno",IF(H100="","Pendente: completar dados",IF(ABS(H100)&lt;=Premissas!$B$4,"Conciliado","Pendente: conferir diferença"))))))</f>
        <v/>
      </c>
      <c r="J100" s="7">
        <f>IF(OR(A100="",H100="",I100=""),"",IF(LEFT(I100,8)="Pendente",ABS(H100),""))</f>
        <v/>
      </c>
    </row>
    <row r="101">
      <c r="A101" s="24" t="n"/>
      <c r="B101" s="16" t="n"/>
      <c r="C101" s="17" t="n"/>
      <c r="D101" s="18" t="n"/>
      <c r="E101" s="17" t="n"/>
      <c r="F101" s="8">
        <f>IF(OR(A101="",C101="",D101=""),"",IF(C101=Premissas!$D$4,D101,IF(C101=Premissas!$D$5,-D101,"")))</f>
        <v/>
      </c>
      <c r="G101" s="8">
        <f>IF(OR(A101="",E101=""),"",IFERROR(SUMIF('Registro interno'!$E$4:$E$103,E101,'Registro interno'!$H$4:$H$103),0))</f>
        <v/>
      </c>
      <c r="H101" s="8">
        <f>IF(OR(F101="",G101=""),"",F101-G101)</f>
        <v/>
      </c>
      <c r="I101" s="5">
        <f>IF(A101="","",IF(OR(B101="",C101="",D101=""),"Pendente: completar dados",IF(E101="","Pendente: informar referência",IF(COUNTIF('Registro interno'!$E$4:$E$103,E101)=0,"Pendente: sem registro interno",IF(H101="","Pendente: completar dados",IF(ABS(H101)&lt;=Premissas!$B$4,"Conciliado","Pendente: conferir diferença"))))))</f>
        <v/>
      </c>
      <c r="J101" s="8">
        <f>IF(OR(A101="",H101="",I101=""),"",IF(LEFT(I101,8)="Pendente",ABS(H101),""))</f>
        <v/>
      </c>
    </row>
    <row r="102">
      <c r="A102" s="24" t="n"/>
      <c r="B102" s="16" t="n"/>
      <c r="C102" s="17" t="n"/>
      <c r="D102" s="18" t="n"/>
      <c r="E102" s="17" t="n"/>
      <c r="F102" s="7">
        <f>IF(OR(A102="",C102="",D102=""),"",IF(C102=Premissas!$D$4,D102,IF(C102=Premissas!$D$5,-D102,"")))</f>
        <v/>
      </c>
      <c r="G102" s="7">
        <f>IF(OR(A102="",E102=""),"",IFERROR(SUMIF('Registro interno'!$E$4:$E$103,E102,'Registro interno'!$H$4:$H$103),0))</f>
        <v/>
      </c>
      <c r="H102" s="7">
        <f>IF(OR(F102="",G102=""),"",F102-G102)</f>
        <v/>
      </c>
      <c r="I102" s="3">
        <f>IF(A102="","",IF(OR(B102="",C102="",D102=""),"Pendente: completar dados",IF(E102="","Pendente: informar referência",IF(COUNTIF('Registro interno'!$E$4:$E$103,E102)=0,"Pendente: sem registro interno",IF(H102="","Pendente: completar dados",IF(ABS(H102)&lt;=Premissas!$B$4,"Conciliado","Pendente: conferir diferença"))))))</f>
        <v/>
      </c>
      <c r="J102" s="7">
        <f>IF(OR(A102="",H102="",I102=""),"",IF(LEFT(I102,8)="Pendente",ABS(H102),""))</f>
        <v/>
      </c>
    </row>
    <row r="103">
      <c r="A103" s="24" t="n"/>
      <c r="B103" s="16" t="n"/>
      <c r="C103" s="17" t="n"/>
      <c r="D103" s="18" t="n"/>
      <c r="E103" s="17" t="n"/>
      <c r="F103" s="8">
        <f>IF(OR(A103="",C103="",D103=""),"",IF(C103=Premissas!$D$4,D103,IF(C103=Premissas!$D$5,-D103,"")))</f>
        <v/>
      </c>
      <c r="G103" s="8">
        <f>IF(OR(A103="",E103=""),"",IFERROR(SUMIF('Registro interno'!$E$4:$E$103,E103,'Registro interno'!$H$4:$H$103),0))</f>
        <v/>
      </c>
      <c r="H103" s="8">
        <f>IF(OR(F103="",G103=""),"",F103-G103)</f>
        <v/>
      </c>
      <c r="I103" s="5">
        <f>IF(A103="","",IF(OR(B103="",C103="",D103=""),"Pendente: completar dados",IF(E103="","Pendente: informar referência",IF(COUNTIF('Registro interno'!$E$4:$E$103,E103)=0,"Pendente: sem registro interno",IF(H103="","Pendente: completar dados",IF(ABS(H103)&lt;=Premissas!$B$4,"Conciliado","Pendente: conferir diferença"))))))</f>
        <v/>
      </c>
      <c r="J103" s="8">
        <f>IF(OR(A103="",H103="",I103=""),"",IF(LEFT(I103,8)="Pendente",ABS(H103),""))</f>
        <v/>
      </c>
    </row>
  </sheetData>
  <autoFilter ref="A3:J103"/>
  <mergeCells count="1">
    <mergeCell ref="A1:J1"/>
  </mergeCells>
  <conditionalFormatting sqref="I4:I103">
    <cfRule type="expression" priority="1" dxfId="1">
      <formula>$I4="Conciliado"</formula>
    </cfRule>
    <cfRule type="expression" priority="2" dxfId="0">
      <formula>LEFT($I4,8)="Pendente"</formula>
    </cfRule>
  </conditionalFormatting>
  <dataValidations count="4">
    <dataValidation sqref="A4:A103" showDropDown="0" showInputMessage="0" showErrorMessage="0" allowBlank="0" errorTitle="Data fora do período" error="Informe uma data dentro do período definido em Premissas." promptTitle="Período da conciliação" prompt="A data deve estar entre o início e o fim do período." type="date" operator="between">
      <formula1>$K$2</formula1>
      <formula2>$K$3</formula2>
    </dataValidation>
    <dataValidation sqref="C4:C103" showDropDown="0" showInputMessage="0" showErrorMessage="0" allowBlank="0" errorTitle="Tipo inválido" error="Escolha um dos tipos definidos em Premissas." type="list">
      <formula1>$K$4:$K$5</formula1>
    </dataValidation>
    <dataValidation sqref="D4:D103" showDropDown="0" showInputMessage="0" showErrorMessage="0" allowBlank="0" errorTitle="Valor inválido" error="Informe um valor positivo. O tipo define se é entrada ou saída." type="decimal" operator="greaterThan">
      <formula1>0</formula1>
    </dataValidation>
    <dataValidation sqref="E4:E103" showDropDown="0" showInputMessage="0" showErrorMessage="0" allowBlank="0" errorTitle="Referência duplicada" error="A referência do extrato deve ser única nesta planilha." type="custom">
      <formula1>OR(E4="",COUNTIF($E$4:$E$103,E4)=1)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73B3A"/>
    <outlinePr summaryBelow="1" summaryRight="1"/>
    <pageSetUpPr/>
  </sheetPr>
  <dimension ref="A1:L103"/>
  <sheetViews>
    <sheetView showGridLines="0" showRowColHeaders="1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27" customWidth="1" min="3" max="3"/>
    <col width="24" customWidth="1" min="4" max="4"/>
    <col width="21" customWidth="1" min="5" max="5"/>
    <col width="12" customWidth="1" min="6" max="6"/>
    <col width="15" customWidth="1" min="7" max="7"/>
    <col width="17" customWidth="1" min="8" max="8"/>
    <col width="18" customWidth="1" min="9" max="9"/>
    <col width="19" customWidth="1" min="10" max="10"/>
    <col width="37" customWidth="1" min="11" max="11"/>
    <col hidden="1" width="13" customWidth="1" min="12" max="12"/>
  </cols>
  <sheetData>
    <row r="1" ht="28" customHeight="1">
      <c r="A1" s="1" t="inlineStr">
        <is>
          <t>Registro interno para conciliação — exemplos fictícios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0" t="n"/>
    </row>
    <row r="2">
      <c r="L2">
        <f>Premissas!$B$6</f>
        <v/>
      </c>
    </row>
    <row r="3" ht="32" customHeight="1">
      <c r="A3" s="2" t="inlineStr">
        <is>
          <t>Data</t>
        </is>
      </c>
      <c r="B3" s="2" t="inlineStr">
        <is>
          <t>Descrição</t>
        </is>
      </c>
      <c r="C3" s="2" t="inlineStr">
        <is>
          <t>Ministério</t>
        </is>
      </c>
      <c r="D3" s="2" t="inlineStr">
        <is>
          <t>Responsável</t>
        </is>
      </c>
      <c r="E3" s="2" t="inlineStr">
        <is>
          <t>Referência do extrato</t>
        </is>
      </c>
      <c r="F3" s="2" t="inlineStr">
        <is>
          <t>Tipo</t>
        </is>
      </c>
      <c r="G3" s="2" t="inlineStr">
        <is>
          <t>Valor</t>
        </is>
      </c>
      <c r="H3" s="2" t="inlineStr">
        <is>
          <t>Valor líquido</t>
        </is>
      </c>
      <c r="I3" s="2" t="inlineStr">
        <is>
          <t>Valor do extrato</t>
        </is>
      </c>
      <c r="J3" s="2" t="inlineStr">
        <is>
          <t>Diferença agrupada</t>
        </is>
      </c>
      <c r="K3" s="2" t="inlineStr">
        <is>
          <t>Situação</t>
        </is>
      </c>
      <c r="L3">
        <f>Premissas!$B$7</f>
        <v/>
      </c>
    </row>
    <row r="4">
      <c r="A4" s="24" t="n">
        <v>46266</v>
      </c>
      <c r="B4" s="16" t="inlineStr">
        <is>
          <t>Exemplo fictício: registro da contribuição Alfa</t>
        </is>
      </c>
      <c r="C4" s="16" t="inlineStr">
        <is>
          <t>Ministério fictício Acolher</t>
        </is>
      </c>
      <c r="D4" s="16" t="inlineStr">
        <is>
          <t>Responsável fictício 01</t>
        </is>
      </c>
      <c r="E4" s="17" t="inlineStr">
        <is>
          <t>FIC-2026-001</t>
        </is>
      </c>
      <c r="F4" s="17" t="inlineStr">
        <is>
          <t>Entrada</t>
        </is>
      </c>
      <c r="G4" s="18" t="n">
        <v>1500</v>
      </c>
      <c r="H4" s="7">
        <f>IF(OR(A4="",F4="",G4=""),"",IF(F4=Premissas!$D$4,G4,IF(F4=Premissas!$D$5,-G4,"")))</f>
        <v/>
      </c>
      <c r="I4" s="7">
        <f>IF(OR(A4="",E4=""),"",IFERROR(VLOOKUP(E4,'Extrato bancário'!$E$4:$F$103,2,FALSE),""))</f>
        <v/>
      </c>
      <c r="J4" s="7">
        <f>IF(OR(A4="",E4="",I4=""),"",IFERROR(SUMIF($E$4:$E$103,E4,$H$4:$H$103)-I4,""))</f>
        <v/>
      </c>
      <c r="K4" s="3">
        <f>IF(A4="","",IF(OR(B4="",C4="",D4="",F4="",G4=""),"Pendente: completar dados",IF(E4="","Pendente: informar referência",IF(COUNTIF('Extrato bancário'!$E$4:$E$103,E4)=0,"Pendente: referência não localizada",IF(J4="","Pendente: completar dados",IF(ABS(J4)&lt;=Premissas!$B$4,"Conciliado","Pendente: conferir diferença"))))))</f>
        <v/>
      </c>
      <c r="L4">
        <f>Premissas!$D$4</f>
        <v/>
      </c>
    </row>
    <row r="5">
      <c r="A5" s="24" t="n">
        <v>46267</v>
      </c>
      <c r="B5" s="16" t="inlineStr">
        <is>
          <t>Exemplo fictício: material administrativo</t>
        </is>
      </c>
      <c r="C5" s="16" t="inlineStr">
        <is>
          <t>Ministério fictício Apoio</t>
        </is>
      </c>
      <c r="D5" s="16" t="inlineStr">
        <is>
          <t>Responsável fictício 02</t>
        </is>
      </c>
      <c r="E5" s="17" t="inlineStr">
        <is>
          <t>FIC-2026-002</t>
        </is>
      </c>
      <c r="F5" s="17" t="inlineStr">
        <is>
          <t>Saída</t>
        </is>
      </c>
      <c r="G5" s="18" t="n">
        <v>320</v>
      </c>
      <c r="H5" s="8">
        <f>IF(OR(A5="",F5="",G5=""),"",IF(F5=Premissas!$D$4,G5,IF(F5=Premissas!$D$5,-G5,"")))</f>
        <v/>
      </c>
      <c r="I5" s="8">
        <f>IF(OR(A5="",E5=""),"",IFERROR(VLOOKUP(E5,'Extrato bancário'!$E$4:$F$103,2,FALSE),""))</f>
        <v/>
      </c>
      <c r="J5" s="8">
        <f>IF(OR(A5="",E5="",I5=""),"",IFERROR(SUMIF($E$4:$E$103,E5,$H$4:$H$103)-I5,""))</f>
        <v/>
      </c>
      <c r="K5" s="5">
        <f>IF(A5="","",IF(OR(B5="",C5="",D5="",F5="",G5=""),"Pendente: completar dados",IF(E5="","Pendente: informar referência",IF(COUNTIF('Extrato bancário'!$E$4:$E$103,E5)=0,"Pendente: referência não localizada",IF(J5="","Pendente: completar dados",IF(ABS(J5)&lt;=Premissas!$B$4,"Conciliado","Pendente: conferir diferença"))))))</f>
        <v/>
      </c>
      <c r="L5">
        <f>Premissas!$D$5</f>
        <v/>
      </c>
    </row>
    <row r="6">
      <c r="A6" s="24" t="n">
        <v>46268</v>
      </c>
      <c r="B6" s="16" t="inlineStr">
        <is>
          <t>Exemplo fictício: evento simulado, parte 1</t>
        </is>
      </c>
      <c r="C6" s="16" t="inlineStr">
        <is>
          <t>Ministério fictício Comunhão</t>
        </is>
      </c>
      <c r="D6" s="16" t="inlineStr">
        <is>
          <t>Responsável fictício 03</t>
        </is>
      </c>
      <c r="E6" s="17" t="inlineStr">
        <is>
          <t>FIC-2026-003</t>
        </is>
      </c>
      <c r="F6" s="17" t="inlineStr">
        <is>
          <t>Entrada</t>
        </is>
      </c>
      <c r="G6" s="18" t="n">
        <v>500</v>
      </c>
      <c r="H6" s="7">
        <f>IF(OR(A6="",F6="",G6=""),"",IF(F6=Premissas!$D$4,G6,IF(F6=Premissas!$D$5,-G6,"")))</f>
        <v/>
      </c>
      <c r="I6" s="7">
        <f>IF(OR(A6="",E6=""),"",IFERROR(VLOOKUP(E6,'Extrato bancário'!$E$4:$F$103,2,FALSE),""))</f>
        <v/>
      </c>
      <c r="J6" s="7">
        <f>IF(OR(A6="",E6="",I6=""),"",IFERROR(SUMIF($E$4:$E$103,E6,$H$4:$H$103)-I6,""))</f>
        <v/>
      </c>
      <c r="K6" s="3">
        <f>IF(A6="","",IF(OR(B6="",C6="",D6="",F6="",G6=""),"Pendente: completar dados",IF(E6="","Pendente: informar referência",IF(COUNTIF('Extrato bancário'!$E$4:$E$103,E6)=0,"Pendente: referência não localizada",IF(J6="","Pendente: completar dados",IF(ABS(J6)&lt;=Premissas!$B$4,"Conciliado","Pendente: conferir diferença"))))))</f>
        <v/>
      </c>
    </row>
    <row r="7">
      <c r="A7" s="24" t="n">
        <v>46268</v>
      </c>
      <c r="B7" s="16" t="inlineStr">
        <is>
          <t>Exemplo fictício: evento simulado, parte 2</t>
        </is>
      </c>
      <c r="C7" s="16" t="inlineStr">
        <is>
          <t>Ministério fictício Comunhão</t>
        </is>
      </c>
      <c r="D7" s="16" t="inlineStr">
        <is>
          <t>Responsável fictício 03</t>
        </is>
      </c>
      <c r="E7" s="17" t="inlineStr">
        <is>
          <t>FIC-2026-003</t>
        </is>
      </c>
      <c r="F7" s="17" t="inlineStr">
        <is>
          <t>Entrada</t>
        </is>
      </c>
      <c r="G7" s="18" t="n">
        <v>280</v>
      </c>
      <c r="H7" s="8">
        <f>IF(OR(A7="",F7="",G7=""),"",IF(F7=Premissas!$D$4,G7,IF(F7=Premissas!$D$5,-G7,"")))</f>
        <v/>
      </c>
      <c r="I7" s="8">
        <f>IF(OR(A7="",E7=""),"",IFERROR(VLOOKUP(E7,'Extrato bancário'!$E$4:$F$103,2,FALSE),""))</f>
        <v/>
      </c>
      <c r="J7" s="8">
        <f>IF(OR(A7="",E7="",I7=""),"",IFERROR(SUMIF($E$4:$E$103,E7,$H$4:$H$103)-I7,""))</f>
        <v/>
      </c>
      <c r="K7" s="5">
        <f>IF(A7="","",IF(OR(B7="",C7="",D7="",F7="",G7=""),"Pendente: completar dados",IF(E7="","Pendente: informar referência",IF(COUNTIF('Extrato bancário'!$E$4:$E$103,E7)=0,"Pendente: referência não localizada",IF(J7="","Pendente: completar dados",IF(ABS(J7)&lt;=Premissas!$B$4,"Conciliado","Pendente: conferir diferença"))))))</f>
        <v/>
      </c>
    </row>
    <row r="8">
      <c r="A8" s="24" t="n">
        <v>46269</v>
      </c>
      <c r="B8" s="16" t="inlineStr">
        <is>
          <t>Exemplo fictício: manutenção registrada</t>
        </is>
      </c>
      <c r="C8" s="16" t="inlineStr">
        <is>
          <t>Ministério fictício Patrimônio</t>
        </is>
      </c>
      <c r="D8" s="16" t="inlineStr">
        <is>
          <t>Responsável fictício 04</t>
        </is>
      </c>
      <c r="E8" s="17" t="inlineStr">
        <is>
          <t>FIC-2026-004</t>
        </is>
      </c>
      <c r="F8" s="17" t="inlineStr">
        <is>
          <t>Saída</t>
        </is>
      </c>
      <c r="G8" s="18" t="n">
        <v>430</v>
      </c>
      <c r="H8" s="7">
        <f>IF(OR(A8="",F8="",G8=""),"",IF(F8=Premissas!$D$4,G8,IF(F8=Premissas!$D$5,-G8,"")))</f>
        <v/>
      </c>
      <c r="I8" s="7">
        <f>IF(OR(A8="",E8=""),"",IFERROR(VLOOKUP(E8,'Extrato bancário'!$E$4:$F$103,2,FALSE),""))</f>
        <v/>
      </c>
      <c r="J8" s="7">
        <f>IF(OR(A8="",E8="",I8=""),"",IFERROR(SUMIF($E$4:$E$103,E8,$H$4:$H$103)-I8,""))</f>
        <v/>
      </c>
      <c r="K8" s="3">
        <f>IF(A8="","",IF(OR(B8="",C8="",D8="",F8="",G8=""),"Pendente: completar dados",IF(E8="","Pendente: informar referência",IF(COUNTIF('Extrato bancário'!$E$4:$E$103,E8)=0,"Pendente: referência não localizada",IF(J8="","Pendente: completar dados",IF(ABS(J8)&lt;=Premissas!$B$4,"Conciliado","Pendente: conferir diferença"))))))</f>
        <v/>
      </c>
    </row>
    <row r="9">
      <c r="A9" s="24" t="n">
        <v>46271</v>
      </c>
      <c r="B9" s="16" t="inlineStr">
        <is>
          <t>Exemplo fictício: consumo administrativo</t>
        </is>
      </c>
      <c r="C9" s="16" t="inlineStr">
        <is>
          <t>Ministério fictício Apoio</t>
        </is>
      </c>
      <c r="D9" s="16" t="inlineStr">
        <is>
          <t>Responsável fictício 02</t>
        </is>
      </c>
      <c r="E9" s="17" t="inlineStr">
        <is>
          <t>FIC-2026-006</t>
        </is>
      </c>
      <c r="F9" s="17" t="inlineStr">
        <is>
          <t>Saída</t>
        </is>
      </c>
      <c r="G9" s="18" t="n">
        <v>125</v>
      </c>
      <c r="H9" s="8">
        <f>IF(OR(A9="",F9="",G9=""),"",IF(F9=Premissas!$D$4,G9,IF(F9=Premissas!$D$5,-G9,"")))</f>
        <v/>
      </c>
      <c r="I9" s="8">
        <f>IF(OR(A9="",E9=""),"",IFERROR(VLOOKUP(E9,'Extrato bancário'!$E$4:$F$103,2,FALSE),""))</f>
        <v/>
      </c>
      <c r="J9" s="8">
        <f>IF(OR(A9="",E9="",I9=""),"",IFERROR(SUMIF($E$4:$E$103,E9,$H$4:$H$103)-I9,""))</f>
        <v/>
      </c>
      <c r="K9" s="5">
        <f>IF(A9="","",IF(OR(B9="",C9="",D9="",F9="",G9=""),"Pendente: completar dados",IF(E9="","Pendente: informar referência",IF(COUNTIF('Extrato bancário'!$E$4:$E$103,E9)=0,"Pendente: referência não localizada",IF(J9="","Pendente: completar dados",IF(ABS(J9)&lt;=Premissas!$B$4,"Conciliado","Pendente: conferir diferença"))))))</f>
        <v/>
      </c>
    </row>
    <row r="10">
      <c r="A10" s="24" t="n">
        <v>46272</v>
      </c>
      <c r="B10" s="16" t="inlineStr">
        <is>
          <t>Exemplo fictício: atividade comunitária</t>
        </is>
      </c>
      <c r="C10" s="16" t="inlineStr">
        <is>
          <t>Ministério fictício Comunhão</t>
        </is>
      </c>
      <c r="D10" s="16" t="inlineStr">
        <is>
          <t>Responsável fictício 05</t>
        </is>
      </c>
      <c r="E10" s="17" t="inlineStr">
        <is>
          <t>FIC-2026-007</t>
        </is>
      </c>
      <c r="F10" s="17" t="inlineStr">
        <is>
          <t>Entrada</t>
        </is>
      </c>
      <c r="G10" s="18" t="n">
        <v>940</v>
      </c>
      <c r="H10" s="7">
        <f>IF(OR(A10="",F10="",G10=""),"",IF(F10=Premissas!$D$4,G10,IF(F10=Premissas!$D$5,-G10,"")))</f>
        <v/>
      </c>
      <c r="I10" s="7">
        <f>IF(OR(A10="",E10=""),"",IFERROR(VLOOKUP(E10,'Extrato bancário'!$E$4:$F$103,2,FALSE),""))</f>
        <v/>
      </c>
      <c r="J10" s="7">
        <f>IF(OR(A10="",E10="",I10=""),"",IFERROR(SUMIF($E$4:$E$103,E10,$H$4:$H$103)-I10,""))</f>
        <v/>
      </c>
      <c r="K10" s="3">
        <f>IF(A10="","",IF(OR(B10="",C10="",D10="",F10="",G10=""),"Pendente: completar dados",IF(E10="","Pendente: informar referência",IF(COUNTIF('Extrato bancário'!$E$4:$E$103,E10)=0,"Pendente: referência não localizada",IF(J10="","Pendente: completar dados",IF(ABS(J10)&lt;=Premissas!$B$4,"Conciliado","Pendente: conferir diferença"))))))</f>
        <v/>
      </c>
    </row>
    <row r="11">
      <c r="A11" s="24" t="n">
        <v>46273</v>
      </c>
      <c r="B11" s="16" t="inlineStr">
        <is>
          <t>Exemplo fictício: impressão de materiais</t>
        </is>
      </c>
      <c r="C11" s="16" t="inlineStr">
        <is>
          <t>Ministério fictício Comunicação</t>
        </is>
      </c>
      <c r="D11" s="16" t="inlineStr">
        <is>
          <t>Responsável fictício 06</t>
        </is>
      </c>
      <c r="E11" s="17" t="inlineStr">
        <is>
          <t>FIC-2026-008</t>
        </is>
      </c>
      <c r="F11" s="17" t="inlineStr">
        <is>
          <t>Saída</t>
        </is>
      </c>
      <c r="G11" s="18" t="n">
        <v>210.5</v>
      </c>
      <c r="H11" s="8">
        <f>IF(OR(A11="",F11="",G11=""),"",IF(F11=Premissas!$D$4,G11,IF(F11=Premissas!$D$5,-G11,"")))</f>
        <v/>
      </c>
      <c r="I11" s="8">
        <f>IF(OR(A11="",E11=""),"",IFERROR(VLOOKUP(E11,'Extrato bancário'!$E$4:$F$103,2,FALSE),""))</f>
        <v/>
      </c>
      <c r="J11" s="8">
        <f>IF(OR(A11="",E11="",I11=""),"",IFERROR(SUMIF($E$4:$E$103,E11,$H$4:$H$103)-I11,""))</f>
        <v/>
      </c>
      <c r="K11" s="5">
        <f>IF(A11="","",IF(OR(B11="",C11="",D11="",F11="",G11=""),"Pendente: completar dados",IF(E11="","Pendente: informar referência",IF(COUNTIF('Extrato bancário'!$E$4:$E$103,E11)=0,"Pendente: referência não localizada",IF(J11="","Pendente: completar dados",IF(ABS(J11)&lt;=Premissas!$B$4,"Conciliado","Pendente: conferir diferença"))))))</f>
        <v/>
      </c>
    </row>
    <row r="12">
      <c r="A12" s="24" t="n">
        <v>46274</v>
      </c>
      <c r="B12" s="16" t="inlineStr">
        <is>
          <t>Exemplo fictício: oferta simulada Beta</t>
        </is>
      </c>
      <c r="C12" s="16" t="inlineStr">
        <is>
          <t>Ministério fictício Acolher</t>
        </is>
      </c>
      <c r="D12" s="16" t="inlineStr">
        <is>
          <t>Responsável fictício 01</t>
        </is>
      </c>
      <c r="E12" s="17" t="inlineStr">
        <is>
          <t>FIC-2026-009</t>
        </is>
      </c>
      <c r="F12" s="17" t="inlineStr">
        <is>
          <t>Entrada</t>
        </is>
      </c>
      <c r="G12" s="18" t="n">
        <v>350</v>
      </c>
      <c r="H12" s="7">
        <f>IF(OR(A12="",F12="",G12=""),"",IF(F12=Premissas!$D$4,G12,IF(F12=Premissas!$D$5,-G12,"")))</f>
        <v/>
      </c>
      <c r="I12" s="7">
        <f>IF(OR(A12="",E12=""),"",IFERROR(VLOOKUP(E12,'Extrato bancário'!$E$4:$F$103,2,FALSE),""))</f>
        <v/>
      </c>
      <c r="J12" s="7">
        <f>IF(OR(A12="",E12="",I12=""),"",IFERROR(SUMIF($E$4:$E$103,E12,$H$4:$H$103)-I12,""))</f>
        <v/>
      </c>
      <c r="K12" s="3">
        <f>IF(A12="","",IF(OR(B12="",C12="",D12="",F12="",G12=""),"Pendente: completar dados",IF(E12="","Pendente: informar referência",IF(COUNTIF('Extrato bancário'!$E$4:$E$103,E12)=0,"Pendente: referência não localizada",IF(J12="","Pendente: completar dados",IF(ABS(J12)&lt;=Premissas!$B$4,"Conciliado","Pendente: conferir diferença"))))))</f>
        <v/>
      </c>
    </row>
    <row r="13">
      <c r="A13" s="24" t="n">
        <v>46274</v>
      </c>
      <c r="B13" s="16" t="inlineStr">
        <is>
          <t>Exemplo fictício: referência não localizada</t>
        </is>
      </c>
      <c r="C13" s="16" t="inlineStr">
        <is>
          <t>Ministério fictício Apoio</t>
        </is>
      </c>
      <c r="D13" s="16" t="inlineStr">
        <is>
          <t>Responsável fictício 07</t>
        </is>
      </c>
      <c r="E13" s="17" t="inlineStr">
        <is>
          <t>FIC-2026-099</t>
        </is>
      </c>
      <c r="F13" s="17" t="inlineStr">
        <is>
          <t>Entrada</t>
        </is>
      </c>
      <c r="G13" s="18" t="n">
        <v>75</v>
      </c>
      <c r="H13" s="8">
        <f>IF(OR(A13="",F13="",G13=""),"",IF(F13=Premissas!$D$4,G13,IF(F13=Premissas!$D$5,-G13,"")))</f>
        <v/>
      </c>
      <c r="I13" s="8">
        <f>IF(OR(A13="",E13=""),"",IFERROR(VLOOKUP(E13,'Extrato bancário'!$E$4:$F$103,2,FALSE),""))</f>
        <v/>
      </c>
      <c r="J13" s="8">
        <f>IF(OR(A13="",E13="",I13=""),"",IFERROR(SUMIF($E$4:$E$103,E13,$H$4:$H$103)-I13,""))</f>
        <v/>
      </c>
      <c r="K13" s="5">
        <f>IF(A13="","",IF(OR(B13="",C13="",D13="",F13="",G13=""),"Pendente: completar dados",IF(E13="","Pendente: informar referência",IF(COUNTIF('Extrato bancário'!$E$4:$E$103,E13)=0,"Pendente: referência não localizada",IF(J13="","Pendente: completar dados",IF(ABS(J13)&lt;=Premissas!$B$4,"Conciliado","Pendente: conferir diferença"))))))</f>
        <v/>
      </c>
    </row>
    <row r="14">
      <c r="A14" s="24" t="n"/>
      <c r="B14" s="16" t="n"/>
      <c r="C14" s="16" t="n"/>
      <c r="D14" s="16" t="n"/>
      <c r="E14" s="17" t="n"/>
      <c r="F14" s="17" t="n"/>
      <c r="G14" s="18" t="n"/>
      <c r="H14" s="7">
        <f>IF(OR(A14="",F14="",G14=""),"",IF(F14=Premissas!$D$4,G14,IF(F14=Premissas!$D$5,-G14,"")))</f>
        <v/>
      </c>
      <c r="I14" s="7">
        <f>IF(OR(A14="",E14=""),"",IFERROR(VLOOKUP(E14,'Extrato bancário'!$E$4:$F$103,2,FALSE),""))</f>
        <v/>
      </c>
      <c r="J14" s="7">
        <f>IF(OR(A14="",E14="",I14=""),"",IFERROR(SUMIF($E$4:$E$103,E14,$H$4:$H$103)-I14,""))</f>
        <v/>
      </c>
      <c r="K14" s="3">
        <f>IF(A14="","",IF(OR(B14="",C14="",D14="",F14="",G14=""),"Pendente: completar dados",IF(E14="","Pendente: informar referência",IF(COUNTIF('Extrato bancário'!$E$4:$E$103,E14)=0,"Pendente: referência não localizada",IF(J14="","Pendente: completar dados",IF(ABS(J14)&lt;=Premissas!$B$4,"Conciliado","Pendente: conferir diferença"))))))</f>
        <v/>
      </c>
    </row>
    <row r="15">
      <c r="A15" s="24" t="n"/>
      <c r="B15" s="16" t="n"/>
      <c r="C15" s="16" t="n"/>
      <c r="D15" s="16" t="n"/>
      <c r="E15" s="17" t="n"/>
      <c r="F15" s="17" t="n"/>
      <c r="G15" s="18" t="n"/>
      <c r="H15" s="8">
        <f>IF(OR(A15="",F15="",G15=""),"",IF(F15=Premissas!$D$4,G15,IF(F15=Premissas!$D$5,-G15,"")))</f>
        <v/>
      </c>
      <c r="I15" s="8">
        <f>IF(OR(A15="",E15=""),"",IFERROR(VLOOKUP(E15,'Extrato bancário'!$E$4:$F$103,2,FALSE),""))</f>
        <v/>
      </c>
      <c r="J15" s="8">
        <f>IF(OR(A15="",E15="",I15=""),"",IFERROR(SUMIF($E$4:$E$103,E15,$H$4:$H$103)-I15,""))</f>
        <v/>
      </c>
      <c r="K15" s="5">
        <f>IF(A15="","",IF(OR(B15="",C15="",D15="",F15="",G15=""),"Pendente: completar dados",IF(E15="","Pendente: informar referência",IF(COUNTIF('Extrato bancário'!$E$4:$E$103,E15)=0,"Pendente: referência não localizada",IF(J15="","Pendente: completar dados",IF(ABS(J15)&lt;=Premissas!$B$4,"Conciliado","Pendente: conferir diferença"))))))</f>
        <v/>
      </c>
    </row>
    <row r="16">
      <c r="A16" s="24" t="n"/>
      <c r="B16" s="16" t="n"/>
      <c r="C16" s="16" t="n"/>
      <c r="D16" s="16" t="n"/>
      <c r="E16" s="17" t="n"/>
      <c r="F16" s="17" t="n"/>
      <c r="G16" s="18" t="n"/>
      <c r="H16" s="7">
        <f>IF(OR(A16="",F16="",G16=""),"",IF(F16=Premissas!$D$4,G16,IF(F16=Premissas!$D$5,-G16,"")))</f>
        <v/>
      </c>
      <c r="I16" s="7">
        <f>IF(OR(A16="",E16=""),"",IFERROR(VLOOKUP(E16,'Extrato bancário'!$E$4:$F$103,2,FALSE),""))</f>
        <v/>
      </c>
      <c r="J16" s="7">
        <f>IF(OR(A16="",E16="",I16=""),"",IFERROR(SUMIF($E$4:$E$103,E16,$H$4:$H$103)-I16,""))</f>
        <v/>
      </c>
      <c r="K16" s="3">
        <f>IF(A16="","",IF(OR(B16="",C16="",D16="",F16="",G16=""),"Pendente: completar dados",IF(E16="","Pendente: informar referência",IF(COUNTIF('Extrato bancário'!$E$4:$E$103,E16)=0,"Pendente: referência não localizada",IF(J16="","Pendente: completar dados",IF(ABS(J16)&lt;=Premissas!$B$4,"Conciliado","Pendente: conferir diferença"))))))</f>
        <v/>
      </c>
    </row>
    <row r="17">
      <c r="A17" s="24" t="n"/>
      <c r="B17" s="16" t="n"/>
      <c r="C17" s="16" t="n"/>
      <c r="D17" s="16" t="n"/>
      <c r="E17" s="17" t="n"/>
      <c r="F17" s="17" t="n"/>
      <c r="G17" s="18" t="n"/>
      <c r="H17" s="8">
        <f>IF(OR(A17="",F17="",G17=""),"",IF(F17=Premissas!$D$4,G17,IF(F17=Premissas!$D$5,-G17,"")))</f>
        <v/>
      </c>
      <c r="I17" s="8">
        <f>IF(OR(A17="",E17=""),"",IFERROR(VLOOKUP(E17,'Extrato bancário'!$E$4:$F$103,2,FALSE),""))</f>
        <v/>
      </c>
      <c r="J17" s="8">
        <f>IF(OR(A17="",E17="",I17=""),"",IFERROR(SUMIF($E$4:$E$103,E17,$H$4:$H$103)-I17,""))</f>
        <v/>
      </c>
      <c r="K17" s="5">
        <f>IF(A17="","",IF(OR(B17="",C17="",D17="",F17="",G17=""),"Pendente: completar dados",IF(E17="","Pendente: informar referência",IF(COUNTIF('Extrato bancário'!$E$4:$E$103,E17)=0,"Pendente: referência não localizada",IF(J17="","Pendente: completar dados",IF(ABS(J17)&lt;=Premissas!$B$4,"Conciliado","Pendente: conferir diferença"))))))</f>
        <v/>
      </c>
    </row>
    <row r="18">
      <c r="A18" s="24" t="n"/>
      <c r="B18" s="16" t="n"/>
      <c r="C18" s="16" t="n"/>
      <c r="D18" s="16" t="n"/>
      <c r="E18" s="17" t="n"/>
      <c r="F18" s="17" t="n"/>
      <c r="G18" s="18" t="n"/>
      <c r="H18" s="7">
        <f>IF(OR(A18="",F18="",G18=""),"",IF(F18=Premissas!$D$4,G18,IF(F18=Premissas!$D$5,-G18,"")))</f>
        <v/>
      </c>
      <c r="I18" s="7">
        <f>IF(OR(A18="",E18=""),"",IFERROR(VLOOKUP(E18,'Extrato bancário'!$E$4:$F$103,2,FALSE),""))</f>
        <v/>
      </c>
      <c r="J18" s="7">
        <f>IF(OR(A18="",E18="",I18=""),"",IFERROR(SUMIF($E$4:$E$103,E18,$H$4:$H$103)-I18,""))</f>
        <v/>
      </c>
      <c r="K18" s="3">
        <f>IF(A18="","",IF(OR(B18="",C18="",D18="",F18="",G18=""),"Pendente: completar dados",IF(E18="","Pendente: informar referência",IF(COUNTIF('Extrato bancário'!$E$4:$E$103,E18)=0,"Pendente: referência não localizada",IF(J18="","Pendente: completar dados",IF(ABS(J18)&lt;=Premissas!$B$4,"Conciliado","Pendente: conferir diferença"))))))</f>
        <v/>
      </c>
    </row>
    <row r="19">
      <c r="A19" s="24" t="n"/>
      <c r="B19" s="16" t="n"/>
      <c r="C19" s="16" t="n"/>
      <c r="D19" s="16" t="n"/>
      <c r="E19" s="17" t="n"/>
      <c r="F19" s="17" t="n"/>
      <c r="G19" s="18" t="n"/>
      <c r="H19" s="8">
        <f>IF(OR(A19="",F19="",G19=""),"",IF(F19=Premissas!$D$4,G19,IF(F19=Premissas!$D$5,-G19,"")))</f>
        <v/>
      </c>
      <c r="I19" s="8">
        <f>IF(OR(A19="",E19=""),"",IFERROR(VLOOKUP(E19,'Extrato bancário'!$E$4:$F$103,2,FALSE),""))</f>
        <v/>
      </c>
      <c r="J19" s="8">
        <f>IF(OR(A19="",E19="",I19=""),"",IFERROR(SUMIF($E$4:$E$103,E19,$H$4:$H$103)-I19,""))</f>
        <v/>
      </c>
      <c r="K19" s="5">
        <f>IF(A19="","",IF(OR(B19="",C19="",D19="",F19="",G19=""),"Pendente: completar dados",IF(E19="","Pendente: informar referência",IF(COUNTIF('Extrato bancário'!$E$4:$E$103,E19)=0,"Pendente: referência não localizada",IF(J19="","Pendente: completar dados",IF(ABS(J19)&lt;=Premissas!$B$4,"Conciliado","Pendente: conferir diferença"))))))</f>
        <v/>
      </c>
    </row>
    <row r="20">
      <c r="A20" s="24" t="n"/>
      <c r="B20" s="16" t="n"/>
      <c r="C20" s="16" t="n"/>
      <c r="D20" s="16" t="n"/>
      <c r="E20" s="17" t="n"/>
      <c r="F20" s="17" t="n"/>
      <c r="G20" s="18" t="n"/>
      <c r="H20" s="7">
        <f>IF(OR(A20="",F20="",G20=""),"",IF(F20=Premissas!$D$4,G20,IF(F20=Premissas!$D$5,-G20,"")))</f>
        <v/>
      </c>
      <c r="I20" s="7">
        <f>IF(OR(A20="",E20=""),"",IFERROR(VLOOKUP(E20,'Extrato bancário'!$E$4:$F$103,2,FALSE),""))</f>
        <v/>
      </c>
      <c r="J20" s="7">
        <f>IF(OR(A20="",E20="",I20=""),"",IFERROR(SUMIF($E$4:$E$103,E20,$H$4:$H$103)-I20,""))</f>
        <v/>
      </c>
      <c r="K20" s="3">
        <f>IF(A20="","",IF(OR(B20="",C20="",D20="",F20="",G20=""),"Pendente: completar dados",IF(E20="","Pendente: informar referência",IF(COUNTIF('Extrato bancário'!$E$4:$E$103,E20)=0,"Pendente: referência não localizada",IF(J20="","Pendente: completar dados",IF(ABS(J20)&lt;=Premissas!$B$4,"Conciliado","Pendente: conferir diferença"))))))</f>
        <v/>
      </c>
    </row>
    <row r="21">
      <c r="A21" s="24" t="n"/>
      <c r="B21" s="16" t="n"/>
      <c r="C21" s="16" t="n"/>
      <c r="D21" s="16" t="n"/>
      <c r="E21" s="17" t="n"/>
      <c r="F21" s="17" t="n"/>
      <c r="G21" s="18" t="n"/>
      <c r="H21" s="8">
        <f>IF(OR(A21="",F21="",G21=""),"",IF(F21=Premissas!$D$4,G21,IF(F21=Premissas!$D$5,-G21,"")))</f>
        <v/>
      </c>
      <c r="I21" s="8">
        <f>IF(OR(A21="",E21=""),"",IFERROR(VLOOKUP(E21,'Extrato bancário'!$E$4:$F$103,2,FALSE),""))</f>
        <v/>
      </c>
      <c r="J21" s="8">
        <f>IF(OR(A21="",E21="",I21=""),"",IFERROR(SUMIF($E$4:$E$103,E21,$H$4:$H$103)-I21,""))</f>
        <v/>
      </c>
      <c r="K21" s="5">
        <f>IF(A21="","",IF(OR(B21="",C21="",D21="",F21="",G21=""),"Pendente: completar dados",IF(E21="","Pendente: informar referência",IF(COUNTIF('Extrato bancário'!$E$4:$E$103,E21)=0,"Pendente: referência não localizada",IF(J21="","Pendente: completar dados",IF(ABS(J21)&lt;=Premissas!$B$4,"Conciliado","Pendente: conferir diferença"))))))</f>
        <v/>
      </c>
    </row>
    <row r="22">
      <c r="A22" s="24" t="n"/>
      <c r="B22" s="16" t="n"/>
      <c r="C22" s="16" t="n"/>
      <c r="D22" s="16" t="n"/>
      <c r="E22" s="17" t="n"/>
      <c r="F22" s="17" t="n"/>
      <c r="G22" s="18" t="n"/>
      <c r="H22" s="7">
        <f>IF(OR(A22="",F22="",G22=""),"",IF(F22=Premissas!$D$4,G22,IF(F22=Premissas!$D$5,-G22,"")))</f>
        <v/>
      </c>
      <c r="I22" s="7">
        <f>IF(OR(A22="",E22=""),"",IFERROR(VLOOKUP(E22,'Extrato bancário'!$E$4:$F$103,2,FALSE),""))</f>
        <v/>
      </c>
      <c r="J22" s="7">
        <f>IF(OR(A22="",E22="",I22=""),"",IFERROR(SUMIF($E$4:$E$103,E22,$H$4:$H$103)-I22,""))</f>
        <v/>
      </c>
      <c r="K22" s="3">
        <f>IF(A22="","",IF(OR(B22="",C22="",D22="",F22="",G22=""),"Pendente: completar dados",IF(E22="","Pendente: informar referência",IF(COUNTIF('Extrato bancário'!$E$4:$E$103,E22)=0,"Pendente: referência não localizada",IF(J22="","Pendente: completar dados",IF(ABS(J22)&lt;=Premissas!$B$4,"Conciliado","Pendente: conferir diferença"))))))</f>
        <v/>
      </c>
    </row>
    <row r="23">
      <c r="A23" s="24" t="n"/>
      <c r="B23" s="16" t="n"/>
      <c r="C23" s="16" t="n"/>
      <c r="D23" s="16" t="n"/>
      <c r="E23" s="17" t="n"/>
      <c r="F23" s="17" t="n"/>
      <c r="G23" s="18" t="n"/>
      <c r="H23" s="8">
        <f>IF(OR(A23="",F23="",G23=""),"",IF(F23=Premissas!$D$4,G23,IF(F23=Premissas!$D$5,-G23,"")))</f>
        <v/>
      </c>
      <c r="I23" s="8">
        <f>IF(OR(A23="",E23=""),"",IFERROR(VLOOKUP(E23,'Extrato bancário'!$E$4:$F$103,2,FALSE),""))</f>
        <v/>
      </c>
      <c r="J23" s="8">
        <f>IF(OR(A23="",E23="",I23=""),"",IFERROR(SUMIF($E$4:$E$103,E23,$H$4:$H$103)-I23,""))</f>
        <v/>
      </c>
      <c r="K23" s="5">
        <f>IF(A23="","",IF(OR(B23="",C23="",D23="",F23="",G23=""),"Pendente: completar dados",IF(E23="","Pendente: informar referência",IF(COUNTIF('Extrato bancário'!$E$4:$E$103,E23)=0,"Pendente: referência não localizada",IF(J23="","Pendente: completar dados",IF(ABS(J23)&lt;=Premissas!$B$4,"Conciliado","Pendente: conferir diferença"))))))</f>
        <v/>
      </c>
    </row>
    <row r="24">
      <c r="A24" s="24" t="n"/>
      <c r="B24" s="16" t="n"/>
      <c r="C24" s="16" t="n"/>
      <c r="D24" s="16" t="n"/>
      <c r="E24" s="17" t="n"/>
      <c r="F24" s="17" t="n"/>
      <c r="G24" s="18" t="n"/>
      <c r="H24" s="7">
        <f>IF(OR(A24="",F24="",G24=""),"",IF(F24=Premissas!$D$4,G24,IF(F24=Premissas!$D$5,-G24,"")))</f>
        <v/>
      </c>
      <c r="I24" s="7">
        <f>IF(OR(A24="",E24=""),"",IFERROR(VLOOKUP(E24,'Extrato bancário'!$E$4:$F$103,2,FALSE),""))</f>
        <v/>
      </c>
      <c r="J24" s="7">
        <f>IF(OR(A24="",E24="",I24=""),"",IFERROR(SUMIF($E$4:$E$103,E24,$H$4:$H$103)-I24,""))</f>
        <v/>
      </c>
      <c r="K24" s="3">
        <f>IF(A24="","",IF(OR(B24="",C24="",D24="",F24="",G24=""),"Pendente: completar dados",IF(E24="","Pendente: informar referência",IF(COUNTIF('Extrato bancário'!$E$4:$E$103,E24)=0,"Pendente: referência não localizada",IF(J24="","Pendente: completar dados",IF(ABS(J24)&lt;=Premissas!$B$4,"Conciliado","Pendente: conferir diferença"))))))</f>
        <v/>
      </c>
    </row>
    <row r="25">
      <c r="A25" s="24" t="n"/>
      <c r="B25" s="16" t="n"/>
      <c r="C25" s="16" t="n"/>
      <c r="D25" s="16" t="n"/>
      <c r="E25" s="17" t="n"/>
      <c r="F25" s="17" t="n"/>
      <c r="G25" s="18" t="n"/>
      <c r="H25" s="8">
        <f>IF(OR(A25="",F25="",G25=""),"",IF(F25=Premissas!$D$4,G25,IF(F25=Premissas!$D$5,-G25,"")))</f>
        <v/>
      </c>
      <c r="I25" s="8">
        <f>IF(OR(A25="",E25=""),"",IFERROR(VLOOKUP(E25,'Extrato bancário'!$E$4:$F$103,2,FALSE),""))</f>
        <v/>
      </c>
      <c r="J25" s="8">
        <f>IF(OR(A25="",E25="",I25=""),"",IFERROR(SUMIF($E$4:$E$103,E25,$H$4:$H$103)-I25,""))</f>
        <v/>
      </c>
      <c r="K25" s="5">
        <f>IF(A25="","",IF(OR(B25="",C25="",D25="",F25="",G25=""),"Pendente: completar dados",IF(E25="","Pendente: informar referência",IF(COUNTIF('Extrato bancário'!$E$4:$E$103,E25)=0,"Pendente: referência não localizada",IF(J25="","Pendente: completar dados",IF(ABS(J25)&lt;=Premissas!$B$4,"Conciliado","Pendente: conferir diferença"))))))</f>
        <v/>
      </c>
    </row>
    <row r="26">
      <c r="A26" s="24" t="n"/>
      <c r="B26" s="16" t="n"/>
      <c r="C26" s="16" t="n"/>
      <c r="D26" s="16" t="n"/>
      <c r="E26" s="17" t="n"/>
      <c r="F26" s="17" t="n"/>
      <c r="G26" s="18" t="n"/>
      <c r="H26" s="7">
        <f>IF(OR(A26="",F26="",G26=""),"",IF(F26=Premissas!$D$4,G26,IF(F26=Premissas!$D$5,-G26,"")))</f>
        <v/>
      </c>
      <c r="I26" s="7">
        <f>IF(OR(A26="",E26=""),"",IFERROR(VLOOKUP(E26,'Extrato bancário'!$E$4:$F$103,2,FALSE),""))</f>
        <v/>
      </c>
      <c r="J26" s="7">
        <f>IF(OR(A26="",E26="",I26=""),"",IFERROR(SUMIF($E$4:$E$103,E26,$H$4:$H$103)-I26,""))</f>
        <v/>
      </c>
      <c r="K26" s="3">
        <f>IF(A26="","",IF(OR(B26="",C26="",D26="",F26="",G26=""),"Pendente: completar dados",IF(E26="","Pendente: informar referência",IF(COUNTIF('Extrato bancário'!$E$4:$E$103,E26)=0,"Pendente: referência não localizada",IF(J26="","Pendente: completar dados",IF(ABS(J26)&lt;=Premissas!$B$4,"Conciliado","Pendente: conferir diferença"))))))</f>
        <v/>
      </c>
    </row>
    <row r="27">
      <c r="A27" s="24" t="n"/>
      <c r="B27" s="16" t="n"/>
      <c r="C27" s="16" t="n"/>
      <c r="D27" s="16" t="n"/>
      <c r="E27" s="17" t="n"/>
      <c r="F27" s="17" t="n"/>
      <c r="G27" s="18" t="n"/>
      <c r="H27" s="8">
        <f>IF(OR(A27="",F27="",G27=""),"",IF(F27=Premissas!$D$4,G27,IF(F27=Premissas!$D$5,-G27,"")))</f>
        <v/>
      </c>
      <c r="I27" s="8">
        <f>IF(OR(A27="",E27=""),"",IFERROR(VLOOKUP(E27,'Extrato bancário'!$E$4:$F$103,2,FALSE),""))</f>
        <v/>
      </c>
      <c r="J27" s="8">
        <f>IF(OR(A27="",E27="",I27=""),"",IFERROR(SUMIF($E$4:$E$103,E27,$H$4:$H$103)-I27,""))</f>
        <v/>
      </c>
      <c r="K27" s="5">
        <f>IF(A27="","",IF(OR(B27="",C27="",D27="",F27="",G27=""),"Pendente: completar dados",IF(E27="","Pendente: informar referência",IF(COUNTIF('Extrato bancário'!$E$4:$E$103,E27)=0,"Pendente: referência não localizada",IF(J27="","Pendente: completar dados",IF(ABS(J27)&lt;=Premissas!$B$4,"Conciliado","Pendente: conferir diferença"))))))</f>
        <v/>
      </c>
    </row>
    <row r="28">
      <c r="A28" s="24" t="n"/>
      <c r="B28" s="16" t="n"/>
      <c r="C28" s="16" t="n"/>
      <c r="D28" s="16" t="n"/>
      <c r="E28" s="17" t="n"/>
      <c r="F28" s="17" t="n"/>
      <c r="G28" s="18" t="n"/>
      <c r="H28" s="7">
        <f>IF(OR(A28="",F28="",G28=""),"",IF(F28=Premissas!$D$4,G28,IF(F28=Premissas!$D$5,-G28,"")))</f>
        <v/>
      </c>
      <c r="I28" s="7">
        <f>IF(OR(A28="",E28=""),"",IFERROR(VLOOKUP(E28,'Extrato bancário'!$E$4:$F$103,2,FALSE),""))</f>
        <v/>
      </c>
      <c r="J28" s="7">
        <f>IF(OR(A28="",E28="",I28=""),"",IFERROR(SUMIF($E$4:$E$103,E28,$H$4:$H$103)-I28,""))</f>
        <v/>
      </c>
      <c r="K28" s="3">
        <f>IF(A28="","",IF(OR(B28="",C28="",D28="",F28="",G28=""),"Pendente: completar dados",IF(E28="","Pendente: informar referência",IF(COUNTIF('Extrato bancário'!$E$4:$E$103,E28)=0,"Pendente: referência não localizada",IF(J28="","Pendente: completar dados",IF(ABS(J28)&lt;=Premissas!$B$4,"Conciliado","Pendente: conferir diferença"))))))</f>
        <v/>
      </c>
    </row>
    <row r="29">
      <c r="A29" s="24" t="n"/>
      <c r="B29" s="16" t="n"/>
      <c r="C29" s="16" t="n"/>
      <c r="D29" s="16" t="n"/>
      <c r="E29" s="17" t="n"/>
      <c r="F29" s="17" t="n"/>
      <c r="G29" s="18" t="n"/>
      <c r="H29" s="8">
        <f>IF(OR(A29="",F29="",G29=""),"",IF(F29=Premissas!$D$4,G29,IF(F29=Premissas!$D$5,-G29,"")))</f>
        <v/>
      </c>
      <c r="I29" s="8">
        <f>IF(OR(A29="",E29=""),"",IFERROR(VLOOKUP(E29,'Extrato bancário'!$E$4:$F$103,2,FALSE),""))</f>
        <v/>
      </c>
      <c r="J29" s="8">
        <f>IF(OR(A29="",E29="",I29=""),"",IFERROR(SUMIF($E$4:$E$103,E29,$H$4:$H$103)-I29,""))</f>
        <v/>
      </c>
      <c r="K29" s="5">
        <f>IF(A29="","",IF(OR(B29="",C29="",D29="",F29="",G29=""),"Pendente: completar dados",IF(E29="","Pendente: informar referência",IF(COUNTIF('Extrato bancário'!$E$4:$E$103,E29)=0,"Pendente: referência não localizada",IF(J29="","Pendente: completar dados",IF(ABS(J29)&lt;=Premissas!$B$4,"Conciliado","Pendente: conferir diferença"))))))</f>
        <v/>
      </c>
    </row>
    <row r="30">
      <c r="A30" s="24" t="n"/>
      <c r="B30" s="16" t="n"/>
      <c r="C30" s="16" t="n"/>
      <c r="D30" s="16" t="n"/>
      <c r="E30" s="17" t="n"/>
      <c r="F30" s="17" t="n"/>
      <c r="G30" s="18" t="n"/>
      <c r="H30" s="7">
        <f>IF(OR(A30="",F30="",G30=""),"",IF(F30=Premissas!$D$4,G30,IF(F30=Premissas!$D$5,-G30,"")))</f>
        <v/>
      </c>
      <c r="I30" s="7">
        <f>IF(OR(A30="",E30=""),"",IFERROR(VLOOKUP(E30,'Extrato bancário'!$E$4:$F$103,2,FALSE),""))</f>
        <v/>
      </c>
      <c r="J30" s="7">
        <f>IF(OR(A30="",E30="",I30=""),"",IFERROR(SUMIF($E$4:$E$103,E30,$H$4:$H$103)-I30,""))</f>
        <v/>
      </c>
      <c r="K30" s="3">
        <f>IF(A30="","",IF(OR(B30="",C30="",D30="",F30="",G30=""),"Pendente: completar dados",IF(E30="","Pendente: informar referência",IF(COUNTIF('Extrato bancário'!$E$4:$E$103,E30)=0,"Pendente: referência não localizada",IF(J30="","Pendente: completar dados",IF(ABS(J30)&lt;=Premissas!$B$4,"Conciliado","Pendente: conferir diferença"))))))</f>
        <v/>
      </c>
    </row>
    <row r="31">
      <c r="A31" s="24" t="n"/>
      <c r="B31" s="16" t="n"/>
      <c r="C31" s="16" t="n"/>
      <c r="D31" s="16" t="n"/>
      <c r="E31" s="17" t="n"/>
      <c r="F31" s="17" t="n"/>
      <c r="G31" s="18" t="n"/>
      <c r="H31" s="8">
        <f>IF(OR(A31="",F31="",G31=""),"",IF(F31=Premissas!$D$4,G31,IF(F31=Premissas!$D$5,-G31,"")))</f>
        <v/>
      </c>
      <c r="I31" s="8">
        <f>IF(OR(A31="",E31=""),"",IFERROR(VLOOKUP(E31,'Extrato bancário'!$E$4:$F$103,2,FALSE),""))</f>
        <v/>
      </c>
      <c r="J31" s="8">
        <f>IF(OR(A31="",E31="",I31=""),"",IFERROR(SUMIF($E$4:$E$103,E31,$H$4:$H$103)-I31,""))</f>
        <v/>
      </c>
      <c r="K31" s="5">
        <f>IF(A31="","",IF(OR(B31="",C31="",D31="",F31="",G31=""),"Pendente: completar dados",IF(E31="","Pendente: informar referência",IF(COUNTIF('Extrato bancário'!$E$4:$E$103,E31)=0,"Pendente: referência não localizada",IF(J31="","Pendente: completar dados",IF(ABS(J31)&lt;=Premissas!$B$4,"Conciliado","Pendente: conferir diferença"))))))</f>
        <v/>
      </c>
    </row>
    <row r="32">
      <c r="A32" s="24" t="n"/>
      <c r="B32" s="16" t="n"/>
      <c r="C32" s="16" t="n"/>
      <c r="D32" s="16" t="n"/>
      <c r="E32" s="17" t="n"/>
      <c r="F32" s="17" t="n"/>
      <c r="G32" s="18" t="n"/>
      <c r="H32" s="7">
        <f>IF(OR(A32="",F32="",G32=""),"",IF(F32=Premissas!$D$4,G32,IF(F32=Premissas!$D$5,-G32,"")))</f>
        <v/>
      </c>
      <c r="I32" s="7">
        <f>IF(OR(A32="",E32=""),"",IFERROR(VLOOKUP(E32,'Extrato bancário'!$E$4:$F$103,2,FALSE),""))</f>
        <v/>
      </c>
      <c r="J32" s="7">
        <f>IF(OR(A32="",E32="",I32=""),"",IFERROR(SUMIF($E$4:$E$103,E32,$H$4:$H$103)-I32,""))</f>
        <v/>
      </c>
      <c r="K32" s="3">
        <f>IF(A32="","",IF(OR(B32="",C32="",D32="",F32="",G32=""),"Pendente: completar dados",IF(E32="","Pendente: informar referência",IF(COUNTIF('Extrato bancário'!$E$4:$E$103,E32)=0,"Pendente: referência não localizada",IF(J32="","Pendente: completar dados",IF(ABS(J32)&lt;=Premissas!$B$4,"Conciliado","Pendente: conferir diferença"))))))</f>
        <v/>
      </c>
    </row>
    <row r="33">
      <c r="A33" s="24" t="n"/>
      <c r="B33" s="16" t="n"/>
      <c r="C33" s="16" t="n"/>
      <c r="D33" s="16" t="n"/>
      <c r="E33" s="17" t="n"/>
      <c r="F33" s="17" t="n"/>
      <c r="G33" s="18" t="n"/>
      <c r="H33" s="8">
        <f>IF(OR(A33="",F33="",G33=""),"",IF(F33=Premissas!$D$4,G33,IF(F33=Premissas!$D$5,-G33,"")))</f>
        <v/>
      </c>
      <c r="I33" s="8">
        <f>IF(OR(A33="",E33=""),"",IFERROR(VLOOKUP(E33,'Extrato bancário'!$E$4:$F$103,2,FALSE),""))</f>
        <v/>
      </c>
      <c r="J33" s="8">
        <f>IF(OR(A33="",E33="",I33=""),"",IFERROR(SUMIF($E$4:$E$103,E33,$H$4:$H$103)-I33,""))</f>
        <v/>
      </c>
      <c r="K33" s="5">
        <f>IF(A33="","",IF(OR(B33="",C33="",D33="",F33="",G33=""),"Pendente: completar dados",IF(E33="","Pendente: informar referência",IF(COUNTIF('Extrato bancário'!$E$4:$E$103,E33)=0,"Pendente: referência não localizada",IF(J33="","Pendente: completar dados",IF(ABS(J33)&lt;=Premissas!$B$4,"Conciliado","Pendente: conferir diferença"))))))</f>
        <v/>
      </c>
    </row>
    <row r="34">
      <c r="A34" s="24" t="n"/>
      <c r="B34" s="16" t="n"/>
      <c r="C34" s="16" t="n"/>
      <c r="D34" s="16" t="n"/>
      <c r="E34" s="17" t="n"/>
      <c r="F34" s="17" t="n"/>
      <c r="G34" s="18" t="n"/>
      <c r="H34" s="7">
        <f>IF(OR(A34="",F34="",G34=""),"",IF(F34=Premissas!$D$4,G34,IF(F34=Premissas!$D$5,-G34,"")))</f>
        <v/>
      </c>
      <c r="I34" s="7">
        <f>IF(OR(A34="",E34=""),"",IFERROR(VLOOKUP(E34,'Extrato bancário'!$E$4:$F$103,2,FALSE),""))</f>
        <v/>
      </c>
      <c r="J34" s="7">
        <f>IF(OR(A34="",E34="",I34=""),"",IFERROR(SUMIF($E$4:$E$103,E34,$H$4:$H$103)-I34,""))</f>
        <v/>
      </c>
      <c r="K34" s="3">
        <f>IF(A34="","",IF(OR(B34="",C34="",D34="",F34="",G34=""),"Pendente: completar dados",IF(E34="","Pendente: informar referência",IF(COUNTIF('Extrato bancário'!$E$4:$E$103,E34)=0,"Pendente: referência não localizada",IF(J34="","Pendente: completar dados",IF(ABS(J34)&lt;=Premissas!$B$4,"Conciliado","Pendente: conferir diferença"))))))</f>
        <v/>
      </c>
    </row>
    <row r="35">
      <c r="A35" s="24" t="n"/>
      <c r="B35" s="16" t="n"/>
      <c r="C35" s="16" t="n"/>
      <c r="D35" s="16" t="n"/>
      <c r="E35" s="17" t="n"/>
      <c r="F35" s="17" t="n"/>
      <c r="G35" s="18" t="n"/>
      <c r="H35" s="8">
        <f>IF(OR(A35="",F35="",G35=""),"",IF(F35=Premissas!$D$4,G35,IF(F35=Premissas!$D$5,-G35,"")))</f>
        <v/>
      </c>
      <c r="I35" s="8">
        <f>IF(OR(A35="",E35=""),"",IFERROR(VLOOKUP(E35,'Extrato bancário'!$E$4:$F$103,2,FALSE),""))</f>
        <v/>
      </c>
      <c r="J35" s="8">
        <f>IF(OR(A35="",E35="",I35=""),"",IFERROR(SUMIF($E$4:$E$103,E35,$H$4:$H$103)-I35,""))</f>
        <v/>
      </c>
      <c r="K35" s="5">
        <f>IF(A35="","",IF(OR(B35="",C35="",D35="",F35="",G35=""),"Pendente: completar dados",IF(E35="","Pendente: informar referência",IF(COUNTIF('Extrato bancário'!$E$4:$E$103,E35)=0,"Pendente: referência não localizada",IF(J35="","Pendente: completar dados",IF(ABS(J35)&lt;=Premissas!$B$4,"Conciliado","Pendente: conferir diferença"))))))</f>
        <v/>
      </c>
    </row>
    <row r="36">
      <c r="A36" s="24" t="n"/>
      <c r="B36" s="16" t="n"/>
      <c r="C36" s="16" t="n"/>
      <c r="D36" s="16" t="n"/>
      <c r="E36" s="17" t="n"/>
      <c r="F36" s="17" t="n"/>
      <c r="G36" s="18" t="n"/>
      <c r="H36" s="7">
        <f>IF(OR(A36="",F36="",G36=""),"",IF(F36=Premissas!$D$4,G36,IF(F36=Premissas!$D$5,-G36,"")))</f>
        <v/>
      </c>
      <c r="I36" s="7">
        <f>IF(OR(A36="",E36=""),"",IFERROR(VLOOKUP(E36,'Extrato bancário'!$E$4:$F$103,2,FALSE),""))</f>
        <v/>
      </c>
      <c r="J36" s="7">
        <f>IF(OR(A36="",E36="",I36=""),"",IFERROR(SUMIF($E$4:$E$103,E36,$H$4:$H$103)-I36,""))</f>
        <v/>
      </c>
      <c r="K36" s="3">
        <f>IF(A36="","",IF(OR(B36="",C36="",D36="",F36="",G36=""),"Pendente: completar dados",IF(E36="","Pendente: informar referência",IF(COUNTIF('Extrato bancário'!$E$4:$E$103,E36)=0,"Pendente: referência não localizada",IF(J36="","Pendente: completar dados",IF(ABS(J36)&lt;=Premissas!$B$4,"Conciliado","Pendente: conferir diferença"))))))</f>
        <v/>
      </c>
    </row>
    <row r="37">
      <c r="A37" s="24" t="n"/>
      <c r="B37" s="16" t="n"/>
      <c r="C37" s="16" t="n"/>
      <c r="D37" s="16" t="n"/>
      <c r="E37" s="17" t="n"/>
      <c r="F37" s="17" t="n"/>
      <c r="G37" s="18" t="n"/>
      <c r="H37" s="8">
        <f>IF(OR(A37="",F37="",G37=""),"",IF(F37=Premissas!$D$4,G37,IF(F37=Premissas!$D$5,-G37,"")))</f>
        <v/>
      </c>
      <c r="I37" s="8">
        <f>IF(OR(A37="",E37=""),"",IFERROR(VLOOKUP(E37,'Extrato bancário'!$E$4:$F$103,2,FALSE),""))</f>
        <v/>
      </c>
      <c r="J37" s="8">
        <f>IF(OR(A37="",E37="",I37=""),"",IFERROR(SUMIF($E$4:$E$103,E37,$H$4:$H$103)-I37,""))</f>
        <v/>
      </c>
      <c r="K37" s="5">
        <f>IF(A37="","",IF(OR(B37="",C37="",D37="",F37="",G37=""),"Pendente: completar dados",IF(E37="","Pendente: informar referência",IF(COUNTIF('Extrato bancário'!$E$4:$E$103,E37)=0,"Pendente: referência não localizada",IF(J37="","Pendente: completar dados",IF(ABS(J37)&lt;=Premissas!$B$4,"Conciliado","Pendente: conferir diferença"))))))</f>
        <v/>
      </c>
    </row>
    <row r="38">
      <c r="A38" s="24" t="n"/>
      <c r="B38" s="16" t="n"/>
      <c r="C38" s="16" t="n"/>
      <c r="D38" s="16" t="n"/>
      <c r="E38" s="17" t="n"/>
      <c r="F38" s="17" t="n"/>
      <c r="G38" s="18" t="n"/>
      <c r="H38" s="7">
        <f>IF(OR(A38="",F38="",G38=""),"",IF(F38=Premissas!$D$4,G38,IF(F38=Premissas!$D$5,-G38,"")))</f>
        <v/>
      </c>
      <c r="I38" s="7">
        <f>IF(OR(A38="",E38=""),"",IFERROR(VLOOKUP(E38,'Extrato bancário'!$E$4:$F$103,2,FALSE),""))</f>
        <v/>
      </c>
      <c r="J38" s="7">
        <f>IF(OR(A38="",E38="",I38=""),"",IFERROR(SUMIF($E$4:$E$103,E38,$H$4:$H$103)-I38,""))</f>
        <v/>
      </c>
      <c r="K38" s="3">
        <f>IF(A38="","",IF(OR(B38="",C38="",D38="",F38="",G38=""),"Pendente: completar dados",IF(E38="","Pendente: informar referência",IF(COUNTIF('Extrato bancário'!$E$4:$E$103,E38)=0,"Pendente: referência não localizada",IF(J38="","Pendente: completar dados",IF(ABS(J38)&lt;=Premissas!$B$4,"Conciliado","Pendente: conferir diferença"))))))</f>
        <v/>
      </c>
    </row>
    <row r="39">
      <c r="A39" s="24" t="n"/>
      <c r="B39" s="16" t="n"/>
      <c r="C39" s="16" t="n"/>
      <c r="D39" s="16" t="n"/>
      <c r="E39" s="17" t="n"/>
      <c r="F39" s="17" t="n"/>
      <c r="G39" s="18" t="n"/>
      <c r="H39" s="8">
        <f>IF(OR(A39="",F39="",G39=""),"",IF(F39=Premissas!$D$4,G39,IF(F39=Premissas!$D$5,-G39,"")))</f>
        <v/>
      </c>
      <c r="I39" s="8">
        <f>IF(OR(A39="",E39=""),"",IFERROR(VLOOKUP(E39,'Extrato bancário'!$E$4:$F$103,2,FALSE),""))</f>
        <v/>
      </c>
      <c r="J39" s="8">
        <f>IF(OR(A39="",E39="",I39=""),"",IFERROR(SUMIF($E$4:$E$103,E39,$H$4:$H$103)-I39,""))</f>
        <v/>
      </c>
      <c r="K39" s="5">
        <f>IF(A39="","",IF(OR(B39="",C39="",D39="",F39="",G39=""),"Pendente: completar dados",IF(E39="","Pendente: informar referência",IF(COUNTIF('Extrato bancário'!$E$4:$E$103,E39)=0,"Pendente: referência não localizada",IF(J39="","Pendente: completar dados",IF(ABS(J39)&lt;=Premissas!$B$4,"Conciliado","Pendente: conferir diferença"))))))</f>
        <v/>
      </c>
    </row>
    <row r="40">
      <c r="A40" s="24" t="n"/>
      <c r="B40" s="16" t="n"/>
      <c r="C40" s="16" t="n"/>
      <c r="D40" s="16" t="n"/>
      <c r="E40" s="17" t="n"/>
      <c r="F40" s="17" t="n"/>
      <c r="G40" s="18" t="n"/>
      <c r="H40" s="7">
        <f>IF(OR(A40="",F40="",G40=""),"",IF(F40=Premissas!$D$4,G40,IF(F40=Premissas!$D$5,-G40,"")))</f>
        <v/>
      </c>
      <c r="I40" s="7">
        <f>IF(OR(A40="",E40=""),"",IFERROR(VLOOKUP(E40,'Extrato bancário'!$E$4:$F$103,2,FALSE),""))</f>
        <v/>
      </c>
      <c r="J40" s="7">
        <f>IF(OR(A40="",E40="",I40=""),"",IFERROR(SUMIF($E$4:$E$103,E40,$H$4:$H$103)-I40,""))</f>
        <v/>
      </c>
      <c r="K40" s="3">
        <f>IF(A40="","",IF(OR(B40="",C40="",D40="",F40="",G40=""),"Pendente: completar dados",IF(E40="","Pendente: informar referência",IF(COUNTIF('Extrato bancário'!$E$4:$E$103,E40)=0,"Pendente: referência não localizada",IF(J40="","Pendente: completar dados",IF(ABS(J40)&lt;=Premissas!$B$4,"Conciliado","Pendente: conferir diferença"))))))</f>
        <v/>
      </c>
    </row>
    <row r="41">
      <c r="A41" s="24" t="n"/>
      <c r="B41" s="16" t="n"/>
      <c r="C41" s="16" t="n"/>
      <c r="D41" s="16" t="n"/>
      <c r="E41" s="17" t="n"/>
      <c r="F41" s="17" t="n"/>
      <c r="G41" s="18" t="n"/>
      <c r="H41" s="8">
        <f>IF(OR(A41="",F41="",G41=""),"",IF(F41=Premissas!$D$4,G41,IF(F41=Premissas!$D$5,-G41,"")))</f>
        <v/>
      </c>
      <c r="I41" s="8">
        <f>IF(OR(A41="",E41=""),"",IFERROR(VLOOKUP(E41,'Extrato bancário'!$E$4:$F$103,2,FALSE),""))</f>
        <v/>
      </c>
      <c r="J41" s="8">
        <f>IF(OR(A41="",E41="",I41=""),"",IFERROR(SUMIF($E$4:$E$103,E41,$H$4:$H$103)-I41,""))</f>
        <v/>
      </c>
      <c r="K41" s="5">
        <f>IF(A41="","",IF(OR(B41="",C41="",D41="",F41="",G41=""),"Pendente: completar dados",IF(E41="","Pendente: informar referência",IF(COUNTIF('Extrato bancário'!$E$4:$E$103,E41)=0,"Pendente: referência não localizada",IF(J41="","Pendente: completar dados",IF(ABS(J41)&lt;=Premissas!$B$4,"Conciliado","Pendente: conferir diferença"))))))</f>
        <v/>
      </c>
    </row>
    <row r="42">
      <c r="A42" s="24" t="n"/>
      <c r="B42" s="16" t="n"/>
      <c r="C42" s="16" t="n"/>
      <c r="D42" s="16" t="n"/>
      <c r="E42" s="17" t="n"/>
      <c r="F42" s="17" t="n"/>
      <c r="G42" s="18" t="n"/>
      <c r="H42" s="7">
        <f>IF(OR(A42="",F42="",G42=""),"",IF(F42=Premissas!$D$4,G42,IF(F42=Premissas!$D$5,-G42,"")))</f>
        <v/>
      </c>
      <c r="I42" s="7">
        <f>IF(OR(A42="",E42=""),"",IFERROR(VLOOKUP(E42,'Extrato bancário'!$E$4:$F$103,2,FALSE),""))</f>
        <v/>
      </c>
      <c r="J42" s="7">
        <f>IF(OR(A42="",E42="",I42=""),"",IFERROR(SUMIF($E$4:$E$103,E42,$H$4:$H$103)-I42,""))</f>
        <v/>
      </c>
      <c r="K42" s="3">
        <f>IF(A42="","",IF(OR(B42="",C42="",D42="",F42="",G42=""),"Pendente: completar dados",IF(E42="","Pendente: informar referência",IF(COUNTIF('Extrato bancário'!$E$4:$E$103,E42)=0,"Pendente: referência não localizada",IF(J42="","Pendente: completar dados",IF(ABS(J42)&lt;=Premissas!$B$4,"Conciliado","Pendente: conferir diferença"))))))</f>
        <v/>
      </c>
    </row>
    <row r="43">
      <c r="A43" s="24" t="n"/>
      <c r="B43" s="16" t="n"/>
      <c r="C43" s="16" t="n"/>
      <c r="D43" s="16" t="n"/>
      <c r="E43" s="17" t="n"/>
      <c r="F43" s="17" t="n"/>
      <c r="G43" s="18" t="n"/>
      <c r="H43" s="8">
        <f>IF(OR(A43="",F43="",G43=""),"",IF(F43=Premissas!$D$4,G43,IF(F43=Premissas!$D$5,-G43,"")))</f>
        <v/>
      </c>
      <c r="I43" s="8">
        <f>IF(OR(A43="",E43=""),"",IFERROR(VLOOKUP(E43,'Extrato bancário'!$E$4:$F$103,2,FALSE),""))</f>
        <v/>
      </c>
      <c r="J43" s="8">
        <f>IF(OR(A43="",E43="",I43=""),"",IFERROR(SUMIF($E$4:$E$103,E43,$H$4:$H$103)-I43,""))</f>
        <v/>
      </c>
      <c r="K43" s="5">
        <f>IF(A43="","",IF(OR(B43="",C43="",D43="",F43="",G43=""),"Pendente: completar dados",IF(E43="","Pendente: informar referência",IF(COUNTIF('Extrato bancário'!$E$4:$E$103,E43)=0,"Pendente: referência não localizada",IF(J43="","Pendente: completar dados",IF(ABS(J43)&lt;=Premissas!$B$4,"Conciliado","Pendente: conferir diferença"))))))</f>
        <v/>
      </c>
    </row>
    <row r="44">
      <c r="A44" s="24" t="n"/>
      <c r="B44" s="16" t="n"/>
      <c r="C44" s="16" t="n"/>
      <c r="D44" s="16" t="n"/>
      <c r="E44" s="17" t="n"/>
      <c r="F44" s="17" t="n"/>
      <c r="G44" s="18" t="n"/>
      <c r="H44" s="7">
        <f>IF(OR(A44="",F44="",G44=""),"",IF(F44=Premissas!$D$4,G44,IF(F44=Premissas!$D$5,-G44,"")))</f>
        <v/>
      </c>
      <c r="I44" s="7">
        <f>IF(OR(A44="",E44=""),"",IFERROR(VLOOKUP(E44,'Extrato bancário'!$E$4:$F$103,2,FALSE),""))</f>
        <v/>
      </c>
      <c r="J44" s="7">
        <f>IF(OR(A44="",E44="",I44=""),"",IFERROR(SUMIF($E$4:$E$103,E44,$H$4:$H$103)-I44,""))</f>
        <v/>
      </c>
      <c r="K44" s="3">
        <f>IF(A44="","",IF(OR(B44="",C44="",D44="",F44="",G44=""),"Pendente: completar dados",IF(E44="","Pendente: informar referência",IF(COUNTIF('Extrato bancário'!$E$4:$E$103,E44)=0,"Pendente: referência não localizada",IF(J44="","Pendente: completar dados",IF(ABS(J44)&lt;=Premissas!$B$4,"Conciliado","Pendente: conferir diferença"))))))</f>
        <v/>
      </c>
    </row>
    <row r="45">
      <c r="A45" s="24" t="n"/>
      <c r="B45" s="16" t="n"/>
      <c r="C45" s="16" t="n"/>
      <c r="D45" s="16" t="n"/>
      <c r="E45" s="17" t="n"/>
      <c r="F45" s="17" t="n"/>
      <c r="G45" s="18" t="n"/>
      <c r="H45" s="8">
        <f>IF(OR(A45="",F45="",G45=""),"",IF(F45=Premissas!$D$4,G45,IF(F45=Premissas!$D$5,-G45,"")))</f>
        <v/>
      </c>
      <c r="I45" s="8">
        <f>IF(OR(A45="",E45=""),"",IFERROR(VLOOKUP(E45,'Extrato bancário'!$E$4:$F$103,2,FALSE),""))</f>
        <v/>
      </c>
      <c r="J45" s="8">
        <f>IF(OR(A45="",E45="",I45=""),"",IFERROR(SUMIF($E$4:$E$103,E45,$H$4:$H$103)-I45,""))</f>
        <v/>
      </c>
      <c r="K45" s="5">
        <f>IF(A45="","",IF(OR(B45="",C45="",D45="",F45="",G45=""),"Pendente: completar dados",IF(E45="","Pendente: informar referência",IF(COUNTIF('Extrato bancário'!$E$4:$E$103,E45)=0,"Pendente: referência não localizada",IF(J45="","Pendente: completar dados",IF(ABS(J45)&lt;=Premissas!$B$4,"Conciliado","Pendente: conferir diferença"))))))</f>
        <v/>
      </c>
    </row>
    <row r="46">
      <c r="A46" s="24" t="n"/>
      <c r="B46" s="16" t="n"/>
      <c r="C46" s="16" t="n"/>
      <c r="D46" s="16" t="n"/>
      <c r="E46" s="17" t="n"/>
      <c r="F46" s="17" t="n"/>
      <c r="G46" s="18" t="n"/>
      <c r="H46" s="7">
        <f>IF(OR(A46="",F46="",G46=""),"",IF(F46=Premissas!$D$4,G46,IF(F46=Premissas!$D$5,-G46,"")))</f>
        <v/>
      </c>
      <c r="I46" s="7">
        <f>IF(OR(A46="",E46=""),"",IFERROR(VLOOKUP(E46,'Extrato bancário'!$E$4:$F$103,2,FALSE),""))</f>
        <v/>
      </c>
      <c r="J46" s="7">
        <f>IF(OR(A46="",E46="",I46=""),"",IFERROR(SUMIF($E$4:$E$103,E46,$H$4:$H$103)-I46,""))</f>
        <v/>
      </c>
      <c r="K46" s="3">
        <f>IF(A46="","",IF(OR(B46="",C46="",D46="",F46="",G46=""),"Pendente: completar dados",IF(E46="","Pendente: informar referência",IF(COUNTIF('Extrato bancário'!$E$4:$E$103,E46)=0,"Pendente: referência não localizada",IF(J46="","Pendente: completar dados",IF(ABS(J46)&lt;=Premissas!$B$4,"Conciliado","Pendente: conferir diferença"))))))</f>
        <v/>
      </c>
    </row>
    <row r="47">
      <c r="A47" s="24" t="n"/>
      <c r="B47" s="16" t="n"/>
      <c r="C47" s="16" t="n"/>
      <c r="D47" s="16" t="n"/>
      <c r="E47" s="17" t="n"/>
      <c r="F47" s="17" t="n"/>
      <c r="G47" s="18" t="n"/>
      <c r="H47" s="8">
        <f>IF(OR(A47="",F47="",G47=""),"",IF(F47=Premissas!$D$4,G47,IF(F47=Premissas!$D$5,-G47,"")))</f>
        <v/>
      </c>
      <c r="I47" s="8">
        <f>IF(OR(A47="",E47=""),"",IFERROR(VLOOKUP(E47,'Extrato bancário'!$E$4:$F$103,2,FALSE),""))</f>
        <v/>
      </c>
      <c r="J47" s="8">
        <f>IF(OR(A47="",E47="",I47=""),"",IFERROR(SUMIF($E$4:$E$103,E47,$H$4:$H$103)-I47,""))</f>
        <v/>
      </c>
      <c r="K47" s="5">
        <f>IF(A47="","",IF(OR(B47="",C47="",D47="",F47="",G47=""),"Pendente: completar dados",IF(E47="","Pendente: informar referência",IF(COUNTIF('Extrato bancário'!$E$4:$E$103,E47)=0,"Pendente: referência não localizada",IF(J47="","Pendente: completar dados",IF(ABS(J47)&lt;=Premissas!$B$4,"Conciliado","Pendente: conferir diferença"))))))</f>
        <v/>
      </c>
    </row>
    <row r="48">
      <c r="A48" s="24" t="n"/>
      <c r="B48" s="16" t="n"/>
      <c r="C48" s="16" t="n"/>
      <c r="D48" s="16" t="n"/>
      <c r="E48" s="17" t="n"/>
      <c r="F48" s="17" t="n"/>
      <c r="G48" s="18" t="n"/>
      <c r="H48" s="7">
        <f>IF(OR(A48="",F48="",G48=""),"",IF(F48=Premissas!$D$4,G48,IF(F48=Premissas!$D$5,-G48,"")))</f>
        <v/>
      </c>
      <c r="I48" s="7">
        <f>IF(OR(A48="",E48=""),"",IFERROR(VLOOKUP(E48,'Extrato bancário'!$E$4:$F$103,2,FALSE),""))</f>
        <v/>
      </c>
      <c r="J48" s="7">
        <f>IF(OR(A48="",E48="",I48=""),"",IFERROR(SUMIF($E$4:$E$103,E48,$H$4:$H$103)-I48,""))</f>
        <v/>
      </c>
      <c r="K48" s="3">
        <f>IF(A48="","",IF(OR(B48="",C48="",D48="",F48="",G48=""),"Pendente: completar dados",IF(E48="","Pendente: informar referência",IF(COUNTIF('Extrato bancário'!$E$4:$E$103,E48)=0,"Pendente: referência não localizada",IF(J48="","Pendente: completar dados",IF(ABS(J48)&lt;=Premissas!$B$4,"Conciliado","Pendente: conferir diferença"))))))</f>
        <v/>
      </c>
    </row>
    <row r="49">
      <c r="A49" s="24" t="n"/>
      <c r="B49" s="16" t="n"/>
      <c r="C49" s="16" t="n"/>
      <c r="D49" s="16" t="n"/>
      <c r="E49" s="17" t="n"/>
      <c r="F49" s="17" t="n"/>
      <c r="G49" s="18" t="n"/>
      <c r="H49" s="8">
        <f>IF(OR(A49="",F49="",G49=""),"",IF(F49=Premissas!$D$4,G49,IF(F49=Premissas!$D$5,-G49,"")))</f>
        <v/>
      </c>
      <c r="I49" s="8">
        <f>IF(OR(A49="",E49=""),"",IFERROR(VLOOKUP(E49,'Extrato bancário'!$E$4:$F$103,2,FALSE),""))</f>
        <v/>
      </c>
      <c r="J49" s="8">
        <f>IF(OR(A49="",E49="",I49=""),"",IFERROR(SUMIF($E$4:$E$103,E49,$H$4:$H$103)-I49,""))</f>
        <v/>
      </c>
      <c r="K49" s="5">
        <f>IF(A49="","",IF(OR(B49="",C49="",D49="",F49="",G49=""),"Pendente: completar dados",IF(E49="","Pendente: informar referência",IF(COUNTIF('Extrato bancário'!$E$4:$E$103,E49)=0,"Pendente: referência não localizada",IF(J49="","Pendente: completar dados",IF(ABS(J49)&lt;=Premissas!$B$4,"Conciliado","Pendente: conferir diferença"))))))</f>
        <v/>
      </c>
    </row>
    <row r="50">
      <c r="A50" s="24" t="n"/>
      <c r="B50" s="16" t="n"/>
      <c r="C50" s="16" t="n"/>
      <c r="D50" s="16" t="n"/>
      <c r="E50" s="17" t="n"/>
      <c r="F50" s="17" t="n"/>
      <c r="G50" s="18" t="n"/>
      <c r="H50" s="7">
        <f>IF(OR(A50="",F50="",G50=""),"",IF(F50=Premissas!$D$4,G50,IF(F50=Premissas!$D$5,-G50,"")))</f>
        <v/>
      </c>
      <c r="I50" s="7">
        <f>IF(OR(A50="",E50=""),"",IFERROR(VLOOKUP(E50,'Extrato bancário'!$E$4:$F$103,2,FALSE),""))</f>
        <v/>
      </c>
      <c r="J50" s="7">
        <f>IF(OR(A50="",E50="",I50=""),"",IFERROR(SUMIF($E$4:$E$103,E50,$H$4:$H$103)-I50,""))</f>
        <v/>
      </c>
      <c r="K50" s="3">
        <f>IF(A50="","",IF(OR(B50="",C50="",D50="",F50="",G50=""),"Pendente: completar dados",IF(E50="","Pendente: informar referência",IF(COUNTIF('Extrato bancário'!$E$4:$E$103,E50)=0,"Pendente: referência não localizada",IF(J50="","Pendente: completar dados",IF(ABS(J50)&lt;=Premissas!$B$4,"Conciliado","Pendente: conferir diferença"))))))</f>
        <v/>
      </c>
    </row>
    <row r="51">
      <c r="A51" s="24" t="n"/>
      <c r="B51" s="16" t="n"/>
      <c r="C51" s="16" t="n"/>
      <c r="D51" s="16" t="n"/>
      <c r="E51" s="17" t="n"/>
      <c r="F51" s="17" t="n"/>
      <c r="G51" s="18" t="n"/>
      <c r="H51" s="8">
        <f>IF(OR(A51="",F51="",G51=""),"",IF(F51=Premissas!$D$4,G51,IF(F51=Premissas!$D$5,-G51,"")))</f>
        <v/>
      </c>
      <c r="I51" s="8">
        <f>IF(OR(A51="",E51=""),"",IFERROR(VLOOKUP(E51,'Extrato bancário'!$E$4:$F$103,2,FALSE),""))</f>
        <v/>
      </c>
      <c r="J51" s="8">
        <f>IF(OR(A51="",E51="",I51=""),"",IFERROR(SUMIF($E$4:$E$103,E51,$H$4:$H$103)-I51,""))</f>
        <v/>
      </c>
      <c r="K51" s="5">
        <f>IF(A51="","",IF(OR(B51="",C51="",D51="",F51="",G51=""),"Pendente: completar dados",IF(E51="","Pendente: informar referência",IF(COUNTIF('Extrato bancário'!$E$4:$E$103,E51)=0,"Pendente: referência não localizada",IF(J51="","Pendente: completar dados",IF(ABS(J51)&lt;=Premissas!$B$4,"Conciliado","Pendente: conferir diferença"))))))</f>
        <v/>
      </c>
    </row>
    <row r="52">
      <c r="A52" s="24" t="n"/>
      <c r="B52" s="16" t="n"/>
      <c r="C52" s="16" t="n"/>
      <c r="D52" s="16" t="n"/>
      <c r="E52" s="17" t="n"/>
      <c r="F52" s="17" t="n"/>
      <c r="G52" s="18" t="n"/>
      <c r="H52" s="7">
        <f>IF(OR(A52="",F52="",G52=""),"",IF(F52=Premissas!$D$4,G52,IF(F52=Premissas!$D$5,-G52,"")))</f>
        <v/>
      </c>
      <c r="I52" s="7">
        <f>IF(OR(A52="",E52=""),"",IFERROR(VLOOKUP(E52,'Extrato bancário'!$E$4:$F$103,2,FALSE),""))</f>
        <v/>
      </c>
      <c r="J52" s="7">
        <f>IF(OR(A52="",E52="",I52=""),"",IFERROR(SUMIF($E$4:$E$103,E52,$H$4:$H$103)-I52,""))</f>
        <v/>
      </c>
      <c r="K52" s="3">
        <f>IF(A52="","",IF(OR(B52="",C52="",D52="",F52="",G52=""),"Pendente: completar dados",IF(E52="","Pendente: informar referência",IF(COUNTIF('Extrato bancário'!$E$4:$E$103,E52)=0,"Pendente: referência não localizada",IF(J52="","Pendente: completar dados",IF(ABS(J52)&lt;=Premissas!$B$4,"Conciliado","Pendente: conferir diferença"))))))</f>
        <v/>
      </c>
    </row>
    <row r="53">
      <c r="A53" s="24" t="n"/>
      <c r="B53" s="16" t="n"/>
      <c r="C53" s="16" t="n"/>
      <c r="D53" s="16" t="n"/>
      <c r="E53" s="17" t="n"/>
      <c r="F53" s="17" t="n"/>
      <c r="G53" s="18" t="n"/>
      <c r="H53" s="8">
        <f>IF(OR(A53="",F53="",G53=""),"",IF(F53=Premissas!$D$4,G53,IF(F53=Premissas!$D$5,-G53,"")))</f>
        <v/>
      </c>
      <c r="I53" s="8">
        <f>IF(OR(A53="",E53=""),"",IFERROR(VLOOKUP(E53,'Extrato bancário'!$E$4:$F$103,2,FALSE),""))</f>
        <v/>
      </c>
      <c r="J53" s="8">
        <f>IF(OR(A53="",E53="",I53=""),"",IFERROR(SUMIF($E$4:$E$103,E53,$H$4:$H$103)-I53,""))</f>
        <v/>
      </c>
      <c r="K53" s="5">
        <f>IF(A53="","",IF(OR(B53="",C53="",D53="",F53="",G53=""),"Pendente: completar dados",IF(E53="","Pendente: informar referência",IF(COUNTIF('Extrato bancário'!$E$4:$E$103,E53)=0,"Pendente: referência não localizada",IF(J53="","Pendente: completar dados",IF(ABS(J53)&lt;=Premissas!$B$4,"Conciliado","Pendente: conferir diferença"))))))</f>
        <v/>
      </c>
    </row>
    <row r="54">
      <c r="A54" s="24" t="n"/>
      <c r="B54" s="16" t="n"/>
      <c r="C54" s="16" t="n"/>
      <c r="D54" s="16" t="n"/>
      <c r="E54" s="17" t="n"/>
      <c r="F54" s="17" t="n"/>
      <c r="G54" s="18" t="n"/>
      <c r="H54" s="7">
        <f>IF(OR(A54="",F54="",G54=""),"",IF(F54=Premissas!$D$4,G54,IF(F54=Premissas!$D$5,-G54,"")))</f>
        <v/>
      </c>
      <c r="I54" s="7">
        <f>IF(OR(A54="",E54=""),"",IFERROR(VLOOKUP(E54,'Extrato bancário'!$E$4:$F$103,2,FALSE),""))</f>
        <v/>
      </c>
      <c r="J54" s="7">
        <f>IF(OR(A54="",E54="",I54=""),"",IFERROR(SUMIF($E$4:$E$103,E54,$H$4:$H$103)-I54,""))</f>
        <v/>
      </c>
      <c r="K54" s="3">
        <f>IF(A54="","",IF(OR(B54="",C54="",D54="",F54="",G54=""),"Pendente: completar dados",IF(E54="","Pendente: informar referência",IF(COUNTIF('Extrato bancário'!$E$4:$E$103,E54)=0,"Pendente: referência não localizada",IF(J54="","Pendente: completar dados",IF(ABS(J54)&lt;=Premissas!$B$4,"Conciliado","Pendente: conferir diferença"))))))</f>
        <v/>
      </c>
    </row>
    <row r="55">
      <c r="A55" s="24" t="n"/>
      <c r="B55" s="16" t="n"/>
      <c r="C55" s="16" t="n"/>
      <c r="D55" s="16" t="n"/>
      <c r="E55" s="17" t="n"/>
      <c r="F55" s="17" t="n"/>
      <c r="G55" s="18" t="n"/>
      <c r="H55" s="8">
        <f>IF(OR(A55="",F55="",G55=""),"",IF(F55=Premissas!$D$4,G55,IF(F55=Premissas!$D$5,-G55,"")))</f>
        <v/>
      </c>
      <c r="I55" s="8">
        <f>IF(OR(A55="",E55=""),"",IFERROR(VLOOKUP(E55,'Extrato bancário'!$E$4:$F$103,2,FALSE),""))</f>
        <v/>
      </c>
      <c r="J55" s="8">
        <f>IF(OR(A55="",E55="",I55=""),"",IFERROR(SUMIF($E$4:$E$103,E55,$H$4:$H$103)-I55,""))</f>
        <v/>
      </c>
      <c r="K55" s="5">
        <f>IF(A55="","",IF(OR(B55="",C55="",D55="",F55="",G55=""),"Pendente: completar dados",IF(E55="","Pendente: informar referência",IF(COUNTIF('Extrato bancário'!$E$4:$E$103,E55)=0,"Pendente: referência não localizada",IF(J55="","Pendente: completar dados",IF(ABS(J55)&lt;=Premissas!$B$4,"Conciliado","Pendente: conferir diferença"))))))</f>
        <v/>
      </c>
    </row>
    <row r="56">
      <c r="A56" s="24" t="n"/>
      <c r="B56" s="16" t="n"/>
      <c r="C56" s="16" t="n"/>
      <c r="D56" s="16" t="n"/>
      <c r="E56" s="17" t="n"/>
      <c r="F56" s="17" t="n"/>
      <c r="G56" s="18" t="n"/>
      <c r="H56" s="7">
        <f>IF(OR(A56="",F56="",G56=""),"",IF(F56=Premissas!$D$4,G56,IF(F56=Premissas!$D$5,-G56,"")))</f>
        <v/>
      </c>
      <c r="I56" s="7">
        <f>IF(OR(A56="",E56=""),"",IFERROR(VLOOKUP(E56,'Extrato bancário'!$E$4:$F$103,2,FALSE),""))</f>
        <v/>
      </c>
      <c r="J56" s="7">
        <f>IF(OR(A56="",E56="",I56=""),"",IFERROR(SUMIF($E$4:$E$103,E56,$H$4:$H$103)-I56,""))</f>
        <v/>
      </c>
      <c r="K56" s="3">
        <f>IF(A56="","",IF(OR(B56="",C56="",D56="",F56="",G56=""),"Pendente: completar dados",IF(E56="","Pendente: informar referência",IF(COUNTIF('Extrato bancário'!$E$4:$E$103,E56)=0,"Pendente: referência não localizada",IF(J56="","Pendente: completar dados",IF(ABS(J56)&lt;=Premissas!$B$4,"Conciliado","Pendente: conferir diferença"))))))</f>
        <v/>
      </c>
    </row>
    <row r="57">
      <c r="A57" s="24" t="n"/>
      <c r="B57" s="16" t="n"/>
      <c r="C57" s="16" t="n"/>
      <c r="D57" s="16" t="n"/>
      <c r="E57" s="17" t="n"/>
      <c r="F57" s="17" t="n"/>
      <c r="G57" s="18" t="n"/>
      <c r="H57" s="8">
        <f>IF(OR(A57="",F57="",G57=""),"",IF(F57=Premissas!$D$4,G57,IF(F57=Premissas!$D$5,-G57,"")))</f>
        <v/>
      </c>
      <c r="I57" s="8">
        <f>IF(OR(A57="",E57=""),"",IFERROR(VLOOKUP(E57,'Extrato bancário'!$E$4:$F$103,2,FALSE),""))</f>
        <v/>
      </c>
      <c r="J57" s="8">
        <f>IF(OR(A57="",E57="",I57=""),"",IFERROR(SUMIF($E$4:$E$103,E57,$H$4:$H$103)-I57,""))</f>
        <v/>
      </c>
      <c r="K57" s="5">
        <f>IF(A57="","",IF(OR(B57="",C57="",D57="",F57="",G57=""),"Pendente: completar dados",IF(E57="","Pendente: informar referência",IF(COUNTIF('Extrato bancário'!$E$4:$E$103,E57)=0,"Pendente: referência não localizada",IF(J57="","Pendente: completar dados",IF(ABS(J57)&lt;=Premissas!$B$4,"Conciliado","Pendente: conferir diferença"))))))</f>
        <v/>
      </c>
    </row>
    <row r="58">
      <c r="A58" s="24" t="n"/>
      <c r="B58" s="16" t="n"/>
      <c r="C58" s="16" t="n"/>
      <c r="D58" s="16" t="n"/>
      <c r="E58" s="17" t="n"/>
      <c r="F58" s="17" t="n"/>
      <c r="G58" s="18" t="n"/>
      <c r="H58" s="7">
        <f>IF(OR(A58="",F58="",G58=""),"",IF(F58=Premissas!$D$4,G58,IF(F58=Premissas!$D$5,-G58,"")))</f>
        <v/>
      </c>
      <c r="I58" s="7">
        <f>IF(OR(A58="",E58=""),"",IFERROR(VLOOKUP(E58,'Extrato bancário'!$E$4:$F$103,2,FALSE),""))</f>
        <v/>
      </c>
      <c r="J58" s="7">
        <f>IF(OR(A58="",E58="",I58=""),"",IFERROR(SUMIF($E$4:$E$103,E58,$H$4:$H$103)-I58,""))</f>
        <v/>
      </c>
      <c r="K58" s="3">
        <f>IF(A58="","",IF(OR(B58="",C58="",D58="",F58="",G58=""),"Pendente: completar dados",IF(E58="","Pendente: informar referência",IF(COUNTIF('Extrato bancário'!$E$4:$E$103,E58)=0,"Pendente: referência não localizada",IF(J58="","Pendente: completar dados",IF(ABS(J58)&lt;=Premissas!$B$4,"Conciliado","Pendente: conferir diferença"))))))</f>
        <v/>
      </c>
    </row>
    <row r="59">
      <c r="A59" s="24" t="n"/>
      <c r="B59" s="16" t="n"/>
      <c r="C59" s="16" t="n"/>
      <c r="D59" s="16" t="n"/>
      <c r="E59" s="17" t="n"/>
      <c r="F59" s="17" t="n"/>
      <c r="G59" s="18" t="n"/>
      <c r="H59" s="8">
        <f>IF(OR(A59="",F59="",G59=""),"",IF(F59=Premissas!$D$4,G59,IF(F59=Premissas!$D$5,-G59,"")))</f>
        <v/>
      </c>
      <c r="I59" s="8">
        <f>IF(OR(A59="",E59=""),"",IFERROR(VLOOKUP(E59,'Extrato bancário'!$E$4:$F$103,2,FALSE),""))</f>
        <v/>
      </c>
      <c r="J59" s="8">
        <f>IF(OR(A59="",E59="",I59=""),"",IFERROR(SUMIF($E$4:$E$103,E59,$H$4:$H$103)-I59,""))</f>
        <v/>
      </c>
      <c r="K59" s="5">
        <f>IF(A59="","",IF(OR(B59="",C59="",D59="",F59="",G59=""),"Pendente: completar dados",IF(E59="","Pendente: informar referência",IF(COUNTIF('Extrato bancário'!$E$4:$E$103,E59)=0,"Pendente: referência não localizada",IF(J59="","Pendente: completar dados",IF(ABS(J59)&lt;=Premissas!$B$4,"Conciliado","Pendente: conferir diferença"))))))</f>
        <v/>
      </c>
    </row>
    <row r="60">
      <c r="A60" s="24" t="n"/>
      <c r="B60" s="16" t="n"/>
      <c r="C60" s="16" t="n"/>
      <c r="D60" s="16" t="n"/>
      <c r="E60" s="17" t="n"/>
      <c r="F60" s="17" t="n"/>
      <c r="G60" s="18" t="n"/>
      <c r="H60" s="7">
        <f>IF(OR(A60="",F60="",G60=""),"",IF(F60=Premissas!$D$4,G60,IF(F60=Premissas!$D$5,-G60,"")))</f>
        <v/>
      </c>
      <c r="I60" s="7">
        <f>IF(OR(A60="",E60=""),"",IFERROR(VLOOKUP(E60,'Extrato bancário'!$E$4:$F$103,2,FALSE),""))</f>
        <v/>
      </c>
      <c r="J60" s="7">
        <f>IF(OR(A60="",E60="",I60=""),"",IFERROR(SUMIF($E$4:$E$103,E60,$H$4:$H$103)-I60,""))</f>
        <v/>
      </c>
      <c r="K60" s="3">
        <f>IF(A60="","",IF(OR(B60="",C60="",D60="",F60="",G60=""),"Pendente: completar dados",IF(E60="","Pendente: informar referência",IF(COUNTIF('Extrato bancário'!$E$4:$E$103,E60)=0,"Pendente: referência não localizada",IF(J60="","Pendente: completar dados",IF(ABS(J60)&lt;=Premissas!$B$4,"Conciliado","Pendente: conferir diferença"))))))</f>
        <v/>
      </c>
    </row>
    <row r="61">
      <c r="A61" s="24" t="n"/>
      <c r="B61" s="16" t="n"/>
      <c r="C61" s="16" t="n"/>
      <c r="D61" s="16" t="n"/>
      <c r="E61" s="17" t="n"/>
      <c r="F61" s="17" t="n"/>
      <c r="G61" s="18" t="n"/>
      <c r="H61" s="8">
        <f>IF(OR(A61="",F61="",G61=""),"",IF(F61=Premissas!$D$4,G61,IF(F61=Premissas!$D$5,-G61,"")))</f>
        <v/>
      </c>
      <c r="I61" s="8">
        <f>IF(OR(A61="",E61=""),"",IFERROR(VLOOKUP(E61,'Extrato bancário'!$E$4:$F$103,2,FALSE),""))</f>
        <v/>
      </c>
      <c r="J61" s="8">
        <f>IF(OR(A61="",E61="",I61=""),"",IFERROR(SUMIF($E$4:$E$103,E61,$H$4:$H$103)-I61,""))</f>
        <v/>
      </c>
      <c r="K61" s="5">
        <f>IF(A61="","",IF(OR(B61="",C61="",D61="",F61="",G61=""),"Pendente: completar dados",IF(E61="","Pendente: informar referência",IF(COUNTIF('Extrato bancário'!$E$4:$E$103,E61)=0,"Pendente: referência não localizada",IF(J61="","Pendente: completar dados",IF(ABS(J61)&lt;=Premissas!$B$4,"Conciliado","Pendente: conferir diferença"))))))</f>
        <v/>
      </c>
    </row>
    <row r="62">
      <c r="A62" s="24" t="n"/>
      <c r="B62" s="16" t="n"/>
      <c r="C62" s="16" t="n"/>
      <c r="D62" s="16" t="n"/>
      <c r="E62" s="17" t="n"/>
      <c r="F62" s="17" t="n"/>
      <c r="G62" s="18" t="n"/>
      <c r="H62" s="7">
        <f>IF(OR(A62="",F62="",G62=""),"",IF(F62=Premissas!$D$4,G62,IF(F62=Premissas!$D$5,-G62,"")))</f>
        <v/>
      </c>
      <c r="I62" s="7">
        <f>IF(OR(A62="",E62=""),"",IFERROR(VLOOKUP(E62,'Extrato bancário'!$E$4:$F$103,2,FALSE),""))</f>
        <v/>
      </c>
      <c r="J62" s="7">
        <f>IF(OR(A62="",E62="",I62=""),"",IFERROR(SUMIF($E$4:$E$103,E62,$H$4:$H$103)-I62,""))</f>
        <v/>
      </c>
      <c r="K62" s="3">
        <f>IF(A62="","",IF(OR(B62="",C62="",D62="",F62="",G62=""),"Pendente: completar dados",IF(E62="","Pendente: informar referência",IF(COUNTIF('Extrato bancário'!$E$4:$E$103,E62)=0,"Pendente: referência não localizada",IF(J62="","Pendente: completar dados",IF(ABS(J62)&lt;=Premissas!$B$4,"Conciliado","Pendente: conferir diferença"))))))</f>
        <v/>
      </c>
    </row>
    <row r="63">
      <c r="A63" s="24" t="n"/>
      <c r="B63" s="16" t="n"/>
      <c r="C63" s="16" t="n"/>
      <c r="D63" s="16" t="n"/>
      <c r="E63" s="17" t="n"/>
      <c r="F63" s="17" t="n"/>
      <c r="G63" s="18" t="n"/>
      <c r="H63" s="8">
        <f>IF(OR(A63="",F63="",G63=""),"",IF(F63=Premissas!$D$4,G63,IF(F63=Premissas!$D$5,-G63,"")))</f>
        <v/>
      </c>
      <c r="I63" s="8">
        <f>IF(OR(A63="",E63=""),"",IFERROR(VLOOKUP(E63,'Extrato bancário'!$E$4:$F$103,2,FALSE),""))</f>
        <v/>
      </c>
      <c r="J63" s="8">
        <f>IF(OR(A63="",E63="",I63=""),"",IFERROR(SUMIF($E$4:$E$103,E63,$H$4:$H$103)-I63,""))</f>
        <v/>
      </c>
      <c r="K63" s="5">
        <f>IF(A63="","",IF(OR(B63="",C63="",D63="",F63="",G63=""),"Pendente: completar dados",IF(E63="","Pendente: informar referência",IF(COUNTIF('Extrato bancário'!$E$4:$E$103,E63)=0,"Pendente: referência não localizada",IF(J63="","Pendente: completar dados",IF(ABS(J63)&lt;=Premissas!$B$4,"Conciliado","Pendente: conferir diferença"))))))</f>
        <v/>
      </c>
    </row>
    <row r="64">
      <c r="A64" s="24" t="n"/>
      <c r="B64" s="16" t="n"/>
      <c r="C64" s="16" t="n"/>
      <c r="D64" s="16" t="n"/>
      <c r="E64" s="17" t="n"/>
      <c r="F64" s="17" t="n"/>
      <c r="G64" s="18" t="n"/>
      <c r="H64" s="7">
        <f>IF(OR(A64="",F64="",G64=""),"",IF(F64=Premissas!$D$4,G64,IF(F64=Premissas!$D$5,-G64,"")))</f>
        <v/>
      </c>
      <c r="I64" s="7">
        <f>IF(OR(A64="",E64=""),"",IFERROR(VLOOKUP(E64,'Extrato bancário'!$E$4:$F$103,2,FALSE),""))</f>
        <v/>
      </c>
      <c r="J64" s="7">
        <f>IF(OR(A64="",E64="",I64=""),"",IFERROR(SUMIF($E$4:$E$103,E64,$H$4:$H$103)-I64,""))</f>
        <v/>
      </c>
      <c r="K64" s="3">
        <f>IF(A64="","",IF(OR(B64="",C64="",D64="",F64="",G64=""),"Pendente: completar dados",IF(E64="","Pendente: informar referência",IF(COUNTIF('Extrato bancário'!$E$4:$E$103,E64)=0,"Pendente: referência não localizada",IF(J64="","Pendente: completar dados",IF(ABS(J64)&lt;=Premissas!$B$4,"Conciliado","Pendente: conferir diferença"))))))</f>
        <v/>
      </c>
    </row>
    <row r="65">
      <c r="A65" s="24" t="n"/>
      <c r="B65" s="16" t="n"/>
      <c r="C65" s="16" t="n"/>
      <c r="D65" s="16" t="n"/>
      <c r="E65" s="17" t="n"/>
      <c r="F65" s="17" t="n"/>
      <c r="G65" s="18" t="n"/>
      <c r="H65" s="8">
        <f>IF(OR(A65="",F65="",G65=""),"",IF(F65=Premissas!$D$4,G65,IF(F65=Premissas!$D$5,-G65,"")))</f>
        <v/>
      </c>
      <c r="I65" s="8">
        <f>IF(OR(A65="",E65=""),"",IFERROR(VLOOKUP(E65,'Extrato bancário'!$E$4:$F$103,2,FALSE),""))</f>
        <v/>
      </c>
      <c r="J65" s="8">
        <f>IF(OR(A65="",E65="",I65=""),"",IFERROR(SUMIF($E$4:$E$103,E65,$H$4:$H$103)-I65,""))</f>
        <v/>
      </c>
      <c r="K65" s="5">
        <f>IF(A65="","",IF(OR(B65="",C65="",D65="",F65="",G65=""),"Pendente: completar dados",IF(E65="","Pendente: informar referência",IF(COUNTIF('Extrato bancário'!$E$4:$E$103,E65)=0,"Pendente: referência não localizada",IF(J65="","Pendente: completar dados",IF(ABS(J65)&lt;=Premissas!$B$4,"Conciliado","Pendente: conferir diferença"))))))</f>
        <v/>
      </c>
    </row>
    <row r="66">
      <c r="A66" s="24" t="n"/>
      <c r="B66" s="16" t="n"/>
      <c r="C66" s="16" t="n"/>
      <c r="D66" s="16" t="n"/>
      <c r="E66" s="17" t="n"/>
      <c r="F66" s="17" t="n"/>
      <c r="G66" s="18" t="n"/>
      <c r="H66" s="7">
        <f>IF(OR(A66="",F66="",G66=""),"",IF(F66=Premissas!$D$4,G66,IF(F66=Premissas!$D$5,-G66,"")))</f>
        <v/>
      </c>
      <c r="I66" s="7">
        <f>IF(OR(A66="",E66=""),"",IFERROR(VLOOKUP(E66,'Extrato bancário'!$E$4:$F$103,2,FALSE),""))</f>
        <v/>
      </c>
      <c r="J66" s="7">
        <f>IF(OR(A66="",E66="",I66=""),"",IFERROR(SUMIF($E$4:$E$103,E66,$H$4:$H$103)-I66,""))</f>
        <v/>
      </c>
      <c r="K66" s="3">
        <f>IF(A66="","",IF(OR(B66="",C66="",D66="",F66="",G66=""),"Pendente: completar dados",IF(E66="","Pendente: informar referência",IF(COUNTIF('Extrato bancário'!$E$4:$E$103,E66)=0,"Pendente: referência não localizada",IF(J66="","Pendente: completar dados",IF(ABS(J66)&lt;=Premissas!$B$4,"Conciliado","Pendente: conferir diferença"))))))</f>
        <v/>
      </c>
    </row>
    <row r="67">
      <c r="A67" s="24" t="n"/>
      <c r="B67" s="16" t="n"/>
      <c r="C67" s="16" t="n"/>
      <c r="D67" s="16" t="n"/>
      <c r="E67" s="17" t="n"/>
      <c r="F67" s="17" t="n"/>
      <c r="G67" s="18" t="n"/>
      <c r="H67" s="8">
        <f>IF(OR(A67="",F67="",G67=""),"",IF(F67=Premissas!$D$4,G67,IF(F67=Premissas!$D$5,-G67,"")))</f>
        <v/>
      </c>
      <c r="I67" s="8">
        <f>IF(OR(A67="",E67=""),"",IFERROR(VLOOKUP(E67,'Extrato bancário'!$E$4:$F$103,2,FALSE),""))</f>
        <v/>
      </c>
      <c r="J67" s="8">
        <f>IF(OR(A67="",E67="",I67=""),"",IFERROR(SUMIF($E$4:$E$103,E67,$H$4:$H$103)-I67,""))</f>
        <v/>
      </c>
      <c r="K67" s="5">
        <f>IF(A67="","",IF(OR(B67="",C67="",D67="",F67="",G67=""),"Pendente: completar dados",IF(E67="","Pendente: informar referência",IF(COUNTIF('Extrato bancário'!$E$4:$E$103,E67)=0,"Pendente: referência não localizada",IF(J67="","Pendente: completar dados",IF(ABS(J67)&lt;=Premissas!$B$4,"Conciliado","Pendente: conferir diferença"))))))</f>
        <v/>
      </c>
    </row>
    <row r="68">
      <c r="A68" s="24" t="n"/>
      <c r="B68" s="16" t="n"/>
      <c r="C68" s="16" t="n"/>
      <c r="D68" s="16" t="n"/>
      <c r="E68" s="17" t="n"/>
      <c r="F68" s="17" t="n"/>
      <c r="G68" s="18" t="n"/>
      <c r="H68" s="7">
        <f>IF(OR(A68="",F68="",G68=""),"",IF(F68=Premissas!$D$4,G68,IF(F68=Premissas!$D$5,-G68,"")))</f>
        <v/>
      </c>
      <c r="I68" s="7">
        <f>IF(OR(A68="",E68=""),"",IFERROR(VLOOKUP(E68,'Extrato bancário'!$E$4:$F$103,2,FALSE),""))</f>
        <v/>
      </c>
      <c r="J68" s="7">
        <f>IF(OR(A68="",E68="",I68=""),"",IFERROR(SUMIF($E$4:$E$103,E68,$H$4:$H$103)-I68,""))</f>
        <v/>
      </c>
      <c r="K68" s="3">
        <f>IF(A68="","",IF(OR(B68="",C68="",D68="",F68="",G68=""),"Pendente: completar dados",IF(E68="","Pendente: informar referência",IF(COUNTIF('Extrato bancário'!$E$4:$E$103,E68)=0,"Pendente: referência não localizada",IF(J68="","Pendente: completar dados",IF(ABS(J68)&lt;=Premissas!$B$4,"Conciliado","Pendente: conferir diferença"))))))</f>
        <v/>
      </c>
    </row>
    <row r="69">
      <c r="A69" s="24" t="n"/>
      <c r="B69" s="16" t="n"/>
      <c r="C69" s="16" t="n"/>
      <c r="D69" s="16" t="n"/>
      <c r="E69" s="17" t="n"/>
      <c r="F69" s="17" t="n"/>
      <c r="G69" s="18" t="n"/>
      <c r="H69" s="8">
        <f>IF(OR(A69="",F69="",G69=""),"",IF(F69=Premissas!$D$4,G69,IF(F69=Premissas!$D$5,-G69,"")))</f>
        <v/>
      </c>
      <c r="I69" s="8">
        <f>IF(OR(A69="",E69=""),"",IFERROR(VLOOKUP(E69,'Extrato bancário'!$E$4:$F$103,2,FALSE),""))</f>
        <v/>
      </c>
      <c r="J69" s="8">
        <f>IF(OR(A69="",E69="",I69=""),"",IFERROR(SUMIF($E$4:$E$103,E69,$H$4:$H$103)-I69,""))</f>
        <v/>
      </c>
      <c r="K69" s="5">
        <f>IF(A69="","",IF(OR(B69="",C69="",D69="",F69="",G69=""),"Pendente: completar dados",IF(E69="","Pendente: informar referência",IF(COUNTIF('Extrato bancário'!$E$4:$E$103,E69)=0,"Pendente: referência não localizada",IF(J69="","Pendente: completar dados",IF(ABS(J69)&lt;=Premissas!$B$4,"Conciliado","Pendente: conferir diferença"))))))</f>
        <v/>
      </c>
    </row>
    <row r="70">
      <c r="A70" s="24" t="n"/>
      <c r="B70" s="16" t="n"/>
      <c r="C70" s="16" t="n"/>
      <c r="D70" s="16" t="n"/>
      <c r="E70" s="17" t="n"/>
      <c r="F70" s="17" t="n"/>
      <c r="G70" s="18" t="n"/>
      <c r="H70" s="7">
        <f>IF(OR(A70="",F70="",G70=""),"",IF(F70=Premissas!$D$4,G70,IF(F70=Premissas!$D$5,-G70,"")))</f>
        <v/>
      </c>
      <c r="I70" s="7">
        <f>IF(OR(A70="",E70=""),"",IFERROR(VLOOKUP(E70,'Extrato bancário'!$E$4:$F$103,2,FALSE),""))</f>
        <v/>
      </c>
      <c r="J70" s="7">
        <f>IF(OR(A70="",E70="",I70=""),"",IFERROR(SUMIF($E$4:$E$103,E70,$H$4:$H$103)-I70,""))</f>
        <v/>
      </c>
      <c r="K70" s="3">
        <f>IF(A70="","",IF(OR(B70="",C70="",D70="",F70="",G70=""),"Pendente: completar dados",IF(E70="","Pendente: informar referência",IF(COUNTIF('Extrato bancário'!$E$4:$E$103,E70)=0,"Pendente: referência não localizada",IF(J70="","Pendente: completar dados",IF(ABS(J70)&lt;=Premissas!$B$4,"Conciliado","Pendente: conferir diferença"))))))</f>
        <v/>
      </c>
    </row>
    <row r="71">
      <c r="A71" s="24" t="n"/>
      <c r="B71" s="16" t="n"/>
      <c r="C71" s="16" t="n"/>
      <c r="D71" s="16" t="n"/>
      <c r="E71" s="17" t="n"/>
      <c r="F71" s="17" t="n"/>
      <c r="G71" s="18" t="n"/>
      <c r="H71" s="8">
        <f>IF(OR(A71="",F71="",G71=""),"",IF(F71=Premissas!$D$4,G71,IF(F71=Premissas!$D$5,-G71,"")))</f>
        <v/>
      </c>
      <c r="I71" s="8">
        <f>IF(OR(A71="",E71=""),"",IFERROR(VLOOKUP(E71,'Extrato bancário'!$E$4:$F$103,2,FALSE),""))</f>
        <v/>
      </c>
      <c r="J71" s="8">
        <f>IF(OR(A71="",E71="",I71=""),"",IFERROR(SUMIF($E$4:$E$103,E71,$H$4:$H$103)-I71,""))</f>
        <v/>
      </c>
      <c r="K71" s="5">
        <f>IF(A71="","",IF(OR(B71="",C71="",D71="",F71="",G71=""),"Pendente: completar dados",IF(E71="","Pendente: informar referência",IF(COUNTIF('Extrato bancário'!$E$4:$E$103,E71)=0,"Pendente: referência não localizada",IF(J71="","Pendente: completar dados",IF(ABS(J71)&lt;=Premissas!$B$4,"Conciliado","Pendente: conferir diferença"))))))</f>
        <v/>
      </c>
    </row>
    <row r="72">
      <c r="A72" s="24" t="n"/>
      <c r="B72" s="16" t="n"/>
      <c r="C72" s="16" t="n"/>
      <c r="D72" s="16" t="n"/>
      <c r="E72" s="17" t="n"/>
      <c r="F72" s="17" t="n"/>
      <c r="G72" s="18" t="n"/>
      <c r="H72" s="7">
        <f>IF(OR(A72="",F72="",G72=""),"",IF(F72=Premissas!$D$4,G72,IF(F72=Premissas!$D$5,-G72,"")))</f>
        <v/>
      </c>
      <c r="I72" s="7">
        <f>IF(OR(A72="",E72=""),"",IFERROR(VLOOKUP(E72,'Extrato bancário'!$E$4:$F$103,2,FALSE),""))</f>
        <v/>
      </c>
      <c r="J72" s="7">
        <f>IF(OR(A72="",E72="",I72=""),"",IFERROR(SUMIF($E$4:$E$103,E72,$H$4:$H$103)-I72,""))</f>
        <v/>
      </c>
      <c r="K72" s="3">
        <f>IF(A72="","",IF(OR(B72="",C72="",D72="",F72="",G72=""),"Pendente: completar dados",IF(E72="","Pendente: informar referência",IF(COUNTIF('Extrato bancário'!$E$4:$E$103,E72)=0,"Pendente: referência não localizada",IF(J72="","Pendente: completar dados",IF(ABS(J72)&lt;=Premissas!$B$4,"Conciliado","Pendente: conferir diferença"))))))</f>
        <v/>
      </c>
    </row>
    <row r="73">
      <c r="A73" s="24" t="n"/>
      <c r="B73" s="16" t="n"/>
      <c r="C73" s="16" t="n"/>
      <c r="D73" s="16" t="n"/>
      <c r="E73" s="17" t="n"/>
      <c r="F73" s="17" t="n"/>
      <c r="G73" s="18" t="n"/>
      <c r="H73" s="8">
        <f>IF(OR(A73="",F73="",G73=""),"",IF(F73=Premissas!$D$4,G73,IF(F73=Premissas!$D$5,-G73,"")))</f>
        <v/>
      </c>
      <c r="I73" s="8">
        <f>IF(OR(A73="",E73=""),"",IFERROR(VLOOKUP(E73,'Extrato bancário'!$E$4:$F$103,2,FALSE),""))</f>
        <v/>
      </c>
      <c r="J73" s="8">
        <f>IF(OR(A73="",E73="",I73=""),"",IFERROR(SUMIF($E$4:$E$103,E73,$H$4:$H$103)-I73,""))</f>
        <v/>
      </c>
      <c r="K73" s="5">
        <f>IF(A73="","",IF(OR(B73="",C73="",D73="",F73="",G73=""),"Pendente: completar dados",IF(E73="","Pendente: informar referência",IF(COUNTIF('Extrato bancário'!$E$4:$E$103,E73)=0,"Pendente: referência não localizada",IF(J73="","Pendente: completar dados",IF(ABS(J73)&lt;=Premissas!$B$4,"Conciliado","Pendente: conferir diferença"))))))</f>
        <v/>
      </c>
    </row>
    <row r="74">
      <c r="A74" s="24" t="n"/>
      <c r="B74" s="16" t="n"/>
      <c r="C74" s="16" t="n"/>
      <c r="D74" s="16" t="n"/>
      <c r="E74" s="17" t="n"/>
      <c r="F74" s="17" t="n"/>
      <c r="G74" s="18" t="n"/>
      <c r="H74" s="7">
        <f>IF(OR(A74="",F74="",G74=""),"",IF(F74=Premissas!$D$4,G74,IF(F74=Premissas!$D$5,-G74,"")))</f>
        <v/>
      </c>
      <c r="I74" s="7">
        <f>IF(OR(A74="",E74=""),"",IFERROR(VLOOKUP(E74,'Extrato bancário'!$E$4:$F$103,2,FALSE),""))</f>
        <v/>
      </c>
      <c r="J74" s="7">
        <f>IF(OR(A74="",E74="",I74=""),"",IFERROR(SUMIF($E$4:$E$103,E74,$H$4:$H$103)-I74,""))</f>
        <v/>
      </c>
      <c r="K74" s="3">
        <f>IF(A74="","",IF(OR(B74="",C74="",D74="",F74="",G74=""),"Pendente: completar dados",IF(E74="","Pendente: informar referência",IF(COUNTIF('Extrato bancário'!$E$4:$E$103,E74)=0,"Pendente: referência não localizada",IF(J74="","Pendente: completar dados",IF(ABS(J74)&lt;=Premissas!$B$4,"Conciliado","Pendente: conferir diferença"))))))</f>
        <v/>
      </c>
    </row>
    <row r="75">
      <c r="A75" s="24" t="n"/>
      <c r="B75" s="16" t="n"/>
      <c r="C75" s="16" t="n"/>
      <c r="D75" s="16" t="n"/>
      <c r="E75" s="17" t="n"/>
      <c r="F75" s="17" t="n"/>
      <c r="G75" s="18" t="n"/>
      <c r="H75" s="8">
        <f>IF(OR(A75="",F75="",G75=""),"",IF(F75=Premissas!$D$4,G75,IF(F75=Premissas!$D$5,-G75,"")))</f>
        <v/>
      </c>
      <c r="I75" s="8">
        <f>IF(OR(A75="",E75=""),"",IFERROR(VLOOKUP(E75,'Extrato bancário'!$E$4:$F$103,2,FALSE),""))</f>
        <v/>
      </c>
      <c r="J75" s="8">
        <f>IF(OR(A75="",E75="",I75=""),"",IFERROR(SUMIF($E$4:$E$103,E75,$H$4:$H$103)-I75,""))</f>
        <v/>
      </c>
      <c r="K75" s="5">
        <f>IF(A75="","",IF(OR(B75="",C75="",D75="",F75="",G75=""),"Pendente: completar dados",IF(E75="","Pendente: informar referência",IF(COUNTIF('Extrato bancário'!$E$4:$E$103,E75)=0,"Pendente: referência não localizada",IF(J75="","Pendente: completar dados",IF(ABS(J75)&lt;=Premissas!$B$4,"Conciliado","Pendente: conferir diferença"))))))</f>
        <v/>
      </c>
    </row>
    <row r="76">
      <c r="A76" s="24" t="n"/>
      <c r="B76" s="16" t="n"/>
      <c r="C76" s="16" t="n"/>
      <c r="D76" s="16" t="n"/>
      <c r="E76" s="17" t="n"/>
      <c r="F76" s="17" t="n"/>
      <c r="G76" s="18" t="n"/>
      <c r="H76" s="7">
        <f>IF(OR(A76="",F76="",G76=""),"",IF(F76=Premissas!$D$4,G76,IF(F76=Premissas!$D$5,-G76,"")))</f>
        <v/>
      </c>
      <c r="I76" s="7">
        <f>IF(OR(A76="",E76=""),"",IFERROR(VLOOKUP(E76,'Extrato bancário'!$E$4:$F$103,2,FALSE),""))</f>
        <v/>
      </c>
      <c r="J76" s="7">
        <f>IF(OR(A76="",E76="",I76=""),"",IFERROR(SUMIF($E$4:$E$103,E76,$H$4:$H$103)-I76,""))</f>
        <v/>
      </c>
      <c r="K76" s="3">
        <f>IF(A76="","",IF(OR(B76="",C76="",D76="",F76="",G76=""),"Pendente: completar dados",IF(E76="","Pendente: informar referência",IF(COUNTIF('Extrato bancário'!$E$4:$E$103,E76)=0,"Pendente: referência não localizada",IF(J76="","Pendente: completar dados",IF(ABS(J76)&lt;=Premissas!$B$4,"Conciliado","Pendente: conferir diferença"))))))</f>
        <v/>
      </c>
    </row>
    <row r="77">
      <c r="A77" s="24" t="n"/>
      <c r="B77" s="16" t="n"/>
      <c r="C77" s="16" t="n"/>
      <c r="D77" s="16" t="n"/>
      <c r="E77" s="17" t="n"/>
      <c r="F77" s="17" t="n"/>
      <c r="G77" s="18" t="n"/>
      <c r="H77" s="8">
        <f>IF(OR(A77="",F77="",G77=""),"",IF(F77=Premissas!$D$4,G77,IF(F77=Premissas!$D$5,-G77,"")))</f>
        <v/>
      </c>
      <c r="I77" s="8">
        <f>IF(OR(A77="",E77=""),"",IFERROR(VLOOKUP(E77,'Extrato bancário'!$E$4:$F$103,2,FALSE),""))</f>
        <v/>
      </c>
      <c r="J77" s="8">
        <f>IF(OR(A77="",E77="",I77=""),"",IFERROR(SUMIF($E$4:$E$103,E77,$H$4:$H$103)-I77,""))</f>
        <v/>
      </c>
      <c r="K77" s="5">
        <f>IF(A77="","",IF(OR(B77="",C77="",D77="",F77="",G77=""),"Pendente: completar dados",IF(E77="","Pendente: informar referência",IF(COUNTIF('Extrato bancário'!$E$4:$E$103,E77)=0,"Pendente: referência não localizada",IF(J77="","Pendente: completar dados",IF(ABS(J77)&lt;=Premissas!$B$4,"Conciliado","Pendente: conferir diferença"))))))</f>
        <v/>
      </c>
    </row>
    <row r="78">
      <c r="A78" s="24" t="n"/>
      <c r="B78" s="16" t="n"/>
      <c r="C78" s="16" t="n"/>
      <c r="D78" s="16" t="n"/>
      <c r="E78" s="17" t="n"/>
      <c r="F78" s="17" t="n"/>
      <c r="G78" s="18" t="n"/>
      <c r="H78" s="7">
        <f>IF(OR(A78="",F78="",G78=""),"",IF(F78=Premissas!$D$4,G78,IF(F78=Premissas!$D$5,-G78,"")))</f>
        <v/>
      </c>
      <c r="I78" s="7">
        <f>IF(OR(A78="",E78=""),"",IFERROR(VLOOKUP(E78,'Extrato bancário'!$E$4:$F$103,2,FALSE),""))</f>
        <v/>
      </c>
      <c r="J78" s="7">
        <f>IF(OR(A78="",E78="",I78=""),"",IFERROR(SUMIF($E$4:$E$103,E78,$H$4:$H$103)-I78,""))</f>
        <v/>
      </c>
      <c r="K78" s="3">
        <f>IF(A78="","",IF(OR(B78="",C78="",D78="",F78="",G78=""),"Pendente: completar dados",IF(E78="","Pendente: informar referência",IF(COUNTIF('Extrato bancário'!$E$4:$E$103,E78)=0,"Pendente: referência não localizada",IF(J78="","Pendente: completar dados",IF(ABS(J78)&lt;=Premissas!$B$4,"Conciliado","Pendente: conferir diferença"))))))</f>
        <v/>
      </c>
    </row>
    <row r="79">
      <c r="A79" s="24" t="n"/>
      <c r="B79" s="16" t="n"/>
      <c r="C79" s="16" t="n"/>
      <c r="D79" s="16" t="n"/>
      <c r="E79" s="17" t="n"/>
      <c r="F79" s="17" t="n"/>
      <c r="G79" s="18" t="n"/>
      <c r="H79" s="8">
        <f>IF(OR(A79="",F79="",G79=""),"",IF(F79=Premissas!$D$4,G79,IF(F79=Premissas!$D$5,-G79,"")))</f>
        <v/>
      </c>
      <c r="I79" s="8">
        <f>IF(OR(A79="",E79=""),"",IFERROR(VLOOKUP(E79,'Extrato bancário'!$E$4:$F$103,2,FALSE),""))</f>
        <v/>
      </c>
      <c r="J79" s="8">
        <f>IF(OR(A79="",E79="",I79=""),"",IFERROR(SUMIF($E$4:$E$103,E79,$H$4:$H$103)-I79,""))</f>
        <v/>
      </c>
      <c r="K79" s="5">
        <f>IF(A79="","",IF(OR(B79="",C79="",D79="",F79="",G79=""),"Pendente: completar dados",IF(E79="","Pendente: informar referência",IF(COUNTIF('Extrato bancário'!$E$4:$E$103,E79)=0,"Pendente: referência não localizada",IF(J79="","Pendente: completar dados",IF(ABS(J79)&lt;=Premissas!$B$4,"Conciliado","Pendente: conferir diferença"))))))</f>
        <v/>
      </c>
    </row>
    <row r="80">
      <c r="A80" s="24" t="n"/>
      <c r="B80" s="16" t="n"/>
      <c r="C80" s="16" t="n"/>
      <c r="D80" s="16" t="n"/>
      <c r="E80" s="17" t="n"/>
      <c r="F80" s="17" t="n"/>
      <c r="G80" s="18" t="n"/>
      <c r="H80" s="7">
        <f>IF(OR(A80="",F80="",G80=""),"",IF(F80=Premissas!$D$4,G80,IF(F80=Premissas!$D$5,-G80,"")))</f>
        <v/>
      </c>
      <c r="I80" s="7">
        <f>IF(OR(A80="",E80=""),"",IFERROR(VLOOKUP(E80,'Extrato bancário'!$E$4:$F$103,2,FALSE),""))</f>
        <v/>
      </c>
      <c r="J80" s="7">
        <f>IF(OR(A80="",E80="",I80=""),"",IFERROR(SUMIF($E$4:$E$103,E80,$H$4:$H$103)-I80,""))</f>
        <v/>
      </c>
      <c r="K80" s="3">
        <f>IF(A80="","",IF(OR(B80="",C80="",D80="",F80="",G80=""),"Pendente: completar dados",IF(E80="","Pendente: informar referência",IF(COUNTIF('Extrato bancário'!$E$4:$E$103,E80)=0,"Pendente: referência não localizada",IF(J80="","Pendente: completar dados",IF(ABS(J80)&lt;=Premissas!$B$4,"Conciliado","Pendente: conferir diferença"))))))</f>
        <v/>
      </c>
    </row>
    <row r="81">
      <c r="A81" s="24" t="n"/>
      <c r="B81" s="16" t="n"/>
      <c r="C81" s="16" t="n"/>
      <c r="D81" s="16" t="n"/>
      <c r="E81" s="17" t="n"/>
      <c r="F81" s="17" t="n"/>
      <c r="G81" s="18" t="n"/>
      <c r="H81" s="8">
        <f>IF(OR(A81="",F81="",G81=""),"",IF(F81=Premissas!$D$4,G81,IF(F81=Premissas!$D$5,-G81,"")))</f>
        <v/>
      </c>
      <c r="I81" s="8">
        <f>IF(OR(A81="",E81=""),"",IFERROR(VLOOKUP(E81,'Extrato bancário'!$E$4:$F$103,2,FALSE),""))</f>
        <v/>
      </c>
      <c r="J81" s="8">
        <f>IF(OR(A81="",E81="",I81=""),"",IFERROR(SUMIF($E$4:$E$103,E81,$H$4:$H$103)-I81,""))</f>
        <v/>
      </c>
      <c r="K81" s="5">
        <f>IF(A81="","",IF(OR(B81="",C81="",D81="",F81="",G81=""),"Pendente: completar dados",IF(E81="","Pendente: informar referência",IF(COUNTIF('Extrato bancário'!$E$4:$E$103,E81)=0,"Pendente: referência não localizada",IF(J81="","Pendente: completar dados",IF(ABS(J81)&lt;=Premissas!$B$4,"Conciliado","Pendente: conferir diferença"))))))</f>
        <v/>
      </c>
    </row>
    <row r="82">
      <c r="A82" s="24" t="n"/>
      <c r="B82" s="16" t="n"/>
      <c r="C82" s="16" t="n"/>
      <c r="D82" s="16" t="n"/>
      <c r="E82" s="17" t="n"/>
      <c r="F82" s="17" t="n"/>
      <c r="G82" s="18" t="n"/>
      <c r="H82" s="7">
        <f>IF(OR(A82="",F82="",G82=""),"",IF(F82=Premissas!$D$4,G82,IF(F82=Premissas!$D$5,-G82,"")))</f>
        <v/>
      </c>
      <c r="I82" s="7">
        <f>IF(OR(A82="",E82=""),"",IFERROR(VLOOKUP(E82,'Extrato bancário'!$E$4:$F$103,2,FALSE),""))</f>
        <v/>
      </c>
      <c r="J82" s="7">
        <f>IF(OR(A82="",E82="",I82=""),"",IFERROR(SUMIF($E$4:$E$103,E82,$H$4:$H$103)-I82,""))</f>
        <v/>
      </c>
      <c r="K82" s="3">
        <f>IF(A82="","",IF(OR(B82="",C82="",D82="",F82="",G82=""),"Pendente: completar dados",IF(E82="","Pendente: informar referência",IF(COUNTIF('Extrato bancário'!$E$4:$E$103,E82)=0,"Pendente: referência não localizada",IF(J82="","Pendente: completar dados",IF(ABS(J82)&lt;=Premissas!$B$4,"Conciliado","Pendente: conferir diferença"))))))</f>
        <v/>
      </c>
    </row>
    <row r="83">
      <c r="A83" s="24" t="n"/>
      <c r="B83" s="16" t="n"/>
      <c r="C83" s="16" t="n"/>
      <c r="D83" s="16" t="n"/>
      <c r="E83" s="17" t="n"/>
      <c r="F83" s="17" t="n"/>
      <c r="G83" s="18" t="n"/>
      <c r="H83" s="8">
        <f>IF(OR(A83="",F83="",G83=""),"",IF(F83=Premissas!$D$4,G83,IF(F83=Premissas!$D$5,-G83,"")))</f>
        <v/>
      </c>
      <c r="I83" s="8">
        <f>IF(OR(A83="",E83=""),"",IFERROR(VLOOKUP(E83,'Extrato bancário'!$E$4:$F$103,2,FALSE),""))</f>
        <v/>
      </c>
      <c r="J83" s="8">
        <f>IF(OR(A83="",E83="",I83=""),"",IFERROR(SUMIF($E$4:$E$103,E83,$H$4:$H$103)-I83,""))</f>
        <v/>
      </c>
      <c r="K83" s="5">
        <f>IF(A83="","",IF(OR(B83="",C83="",D83="",F83="",G83=""),"Pendente: completar dados",IF(E83="","Pendente: informar referência",IF(COUNTIF('Extrato bancário'!$E$4:$E$103,E83)=0,"Pendente: referência não localizada",IF(J83="","Pendente: completar dados",IF(ABS(J83)&lt;=Premissas!$B$4,"Conciliado","Pendente: conferir diferença"))))))</f>
        <v/>
      </c>
    </row>
    <row r="84">
      <c r="A84" s="24" t="n"/>
      <c r="B84" s="16" t="n"/>
      <c r="C84" s="16" t="n"/>
      <c r="D84" s="16" t="n"/>
      <c r="E84" s="17" t="n"/>
      <c r="F84" s="17" t="n"/>
      <c r="G84" s="18" t="n"/>
      <c r="H84" s="7">
        <f>IF(OR(A84="",F84="",G84=""),"",IF(F84=Premissas!$D$4,G84,IF(F84=Premissas!$D$5,-G84,"")))</f>
        <v/>
      </c>
      <c r="I84" s="7">
        <f>IF(OR(A84="",E84=""),"",IFERROR(VLOOKUP(E84,'Extrato bancário'!$E$4:$F$103,2,FALSE),""))</f>
        <v/>
      </c>
      <c r="J84" s="7">
        <f>IF(OR(A84="",E84="",I84=""),"",IFERROR(SUMIF($E$4:$E$103,E84,$H$4:$H$103)-I84,""))</f>
        <v/>
      </c>
      <c r="K84" s="3">
        <f>IF(A84="","",IF(OR(B84="",C84="",D84="",F84="",G84=""),"Pendente: completar dados",IF(E84="","Pendente: informar referência",IF(COUNTIF('Extrato bancário'!$E$4:$E$103,E84)=0,"Pendente: referência não localizada",IF(J84="","Pendente: completar dados",IF(ABS(J84)&lt;=Premissas!$B$4,"Conciliado","Pendente: conferir diferença"))))))</f>
        <v/>
      </c>
    </row>
    <row r="85">
      <c r="A85" s="24" t="n"/>
      <c r="B85" s="16" t="n"/>
      <c r="C85" s="16" t="n"/>
      <c r="D85" s="16" t="n"/>
      <c r="E85" s="17" t="n"/>
      <c r="F85" s="17" t="n"/>
      <c r="G85" s="18" t="n"/>
      <c r="H85" s="8">
        <f>IF(OR(A85="",F85="",G85=""),"",IF(F85=Premissas!$D$4,G85,IF(F85=Premissas!$D$5,-G85,"")))</f>
        <v/>
      </c>
      <c r="I85" s="8">
        <f>IF(OR(A85="",E85=""),"",IFERROR(VLOOKUP(E85,'Extrato bancário'!$E$4:$F$103,2,FALSE),""))</f>
        <v/>
      </c>
      <c r="J85" s="8">
        <f>IF(OR(A85="",E85="",I85=""),"",IFERROR(SUMIF($E$4:$E$103,E85,$H$4:$H$103)-I85,""))</f>
        <v/>
      </c>
      <c r="K85" s="5">
        <f>IF(A85="","",IF(OR(B85="",C85="",D85="",F85="",G85=""),"Pendente: completar dados",IF(E85="","Pendente: informar referência",IF(COUNTIF('Extrato bancário'!$E$4:$E$103,E85)=0,"Pendente: referência não localizada",IF(J85="","Pendente: completar dados",IF(ABS(J85)&lt;=Premissas!$B$4,"Conciliado","Pendente: conferir diferença"))))))</f>
        <v/>
      </c>
    </row>
    <row r="86">
      <c r="A86" s="24" t="n"/>
      <c r="B86" s="16" t="n"/>
      <c r="C86" s="16" t="n"/>
      <c r="D86" s="16" t="n"/>
      <c r="E86" s="17" t="n"/>
      <c r="F86" s="17" t="n"/>
      <c r="G86" s="18" t="n"/>
      <c r="H86" s="7">
        <f>IF(OR(A86="",F86="",G86=""),"",IF(F86=Premissas!$D$4,G86,IF(F86=Premissas!$D$5,-G86,"")))</f>
        <v/>
      </c>
      <c r="I86" s="7">
        <f>IF(OR(A86="",E86=""),"",IFERROR(VLOOKUP(E86,'Extrato bancário'!$E$4:$F$103,2,FALSE),""))</f>
        <v/>
      </c>
      <c r="J86" s="7">
        <f>IF(OR(A86="",E86="",I86=""),"",IFERROR(SUMIF($E$4:$E$103,E86,$H$4:$H$103)-I86,""))</f>
        <v/>
      </c>
      <c r="K86" s="3">
        <f>IF(A86="","",IF(OR(B86="",C86="",D86="",F86="",G86=""),"Pendente: completar dados",IF(E86="","Pendente: informar referência",IF(COUNTIF('Extrato bancário'!$E$4:$E$103,E86)=0,"Pendente: referência não localizada",IF(J86="","Pendente: completar dados",IF(ABS(J86)&lt;=Premissas!$B$4,"Conciliado","Pendente: conferir diferença"))))))</f>
        <v/>
      </c>
    </row>
    <row r="87">
      <c r="A87" s="24" t="n"/>
      <c r="B87" s="16" t="n"/>
      <c r="C87" s="16" t="n"/>
      <c r="D87" s="16" t="n"/>
      <c r="E87" s="17" t="n"/>
      <c r="F87" s="17" t="n"/>
      <c r="G87" s="18" t="n"/>
      <c r="H87" s="8">
        <f>IF(OR(A87="",F87="",G87=""),"",IF(F87=Premissas!$D$4,G87,IF(F87=Premissas!$D$5,-G87,"")))</f>
        <v/>
      </c>
      <c r="I87" s="8">
        <f>IF(OR(A87="",E87=""),"",IFERROR(VLOOKUP(E87,'Extrato bancário'!$E$4:$F$103,2,FALSE),""))</f>
        <v/>
      </c>
      <c r="J87" s="8">
        <f>IF(OR(A87="",E87="",I87=""),"",IFERROR(SUMIF($E$4:$E$103,E87,$H$4:$H$103)-I87,""))</f>
        <v/>
      </c>
      <c r="K87" s="5">
        <f>IF(A87="","",IF(OR(B87="",C87="",D87="",F87="",G87=""),"Pendente: completar dados",IF(E87="","Pendente: informar referência",IF(COUNTIF('Extrato bancário'!$E$4:$E$103,E87)=0,"Pendente: referência não localizada",IF(J87="","Pendente: completar dados",IF(ABS(J87)&lt;=Premissas!$B$4,"Conciliado","Pendente: conferir diferença"))))))</f>
        <v/>
      </c>
    </row>
    <row r="88">
      <c r="A88" s="24" t="n"/>
      <c r="B88" s="16" t="n"/>
      <c r="C88" s="16" t="n"/>
      <c r="D88" s="16" t="n"/>
      <c r="E88" s="17" t="n"/>
      <c r="F88" s="17" t="n"/>
      <c r="G88" s="18" t="n"/>
      <c r="H88" s="7">
        <f>IF(OR(A88="",F88="",G88=""),"",IF(F88=Premissas!$D$4,G88,IF(F88=Premissas!$D$5,-G88,"")))</f>
        <v/>
      </c>
      <c r="I88" s="7">
        <f>IF(OR(A88="",E88=""),"",IFERROR(VLOOKUP(E88,'Extrato bancário'!$E$4:$F$103,2,FALSE),""))</f>
        <v/>
      </c>
      <c r="J88" s="7">
        <f>IF(OR(A88="",E88="",I88=""),"",IFERROR(SUMIF($E$4:$E$103,E88,$H$4:$H$103)-I88,""))</f>
        <v/>
      </c>
      <c r="K88" s="3">
        <f>IF(A88="","",IF(OR(B88="",C88="",D88="",F88="",G88=""),"Pendente: completar dados",IF(E88="","Pendente: informar referência",IF(COUNTIF('Extrato bancário'!$E$4:$E$103,E88)=0,"Pendente: referência não localizada",IF(J88="","Pendente: completar dados",IF(ABS(J88)&lt;=Premissas!$B$4,"Conciliado","Pendente: conferir diferença"))))))</f>
        <v/>
      </c>
    </row>
    <row r="89">
      <c r="A89" s="24" t="n"/>
      <c r="B89" s="16" t="n"/>
      <c r="C89" s="16" t="n"/>
      <c r="D89" s="16" t="n"/>
      <c r="E89" s="17" t="n"/>
      <c r="F89" s="17" t="n"/>
      <c r="G89" s="18" t="n"/>
      <c r="H89" s="8">
        <f>IF(OR(A89="",F89="",G89=""),"",IF(F89=Premissas!$D$4,G89,IF(F89=Premissas!$D$5,-G89,"")))</f>
        <v/>
      </c>
      <c r="I89" s="8">
        <f>IF(OR(A89="",E89=""),"",IFERROR(VLOOKUP(E89,'Extrato bancário'!$E$4:$F$103,2,FALSE),""))</f>
        <v/>
      </c>
      <c r="J89" s="8">
        <f>IF(OR(A89="",E89="",I89=""),"",IFERROR(SUMIF($E$4:$E$103,E89,$H$4:$H$103)-I89,""))</f>
        <v/>
      </c>
      <c r="K89" s="5">
        <f>IF(A89="","",IF(OR(B89="",C89="",D89="",F89="",G89=""),"Pendente: completar dados",IF(E89="","Pendente: informar referência",IF(COUNTIF('Extrato bancário'!$E$4:$E$103,E89)=0,"Pendente: referência não localizada",IF(J89="","Pendente: completar dados",IF(ABS(J89)&lt;=Premissas!$B$4,"Conciliado","Pendente: conferir diferença"))))))</f>
        <v/>
      </c>
    </row>
    <row r="90">
      <c r="A90" s="24" t="n"/>
      <c r="B90" s="16" t="n"/>
      <c r="C90" s="16" t="n"/>
      <c r="D90" s="16" t="n"/>
      <c r="E90" s="17" t="n"/>
      <c r="F90" s="17" t="n"/>
      <c r="G90" s="18" t="n"/>
      <c r="H90" s="7">
        <f>IF(OR(A90="",F90="",G90=""),"",IF(F90=Premissas!$D$4,G90,IF(F90=Premissas!$D$5,-G90,"")))</f>
        <v/>
      </c>
      <c r="I90" s="7">
        <f>IF(OR(A90="",E90=""),"",IFERROR(VLOOKUP(E90,'Extrato bancário'!$E$4:$F$103,2,FALSE),""))</f>
        <v/>
      </c>
      <c r="J90" s="7">
        <f>IF(OR(A90="",E90="",I90=""),"",IFERROR(SUMIF($E$4:$E$103,E90,$H$4:$H$103)-I90,""))</f>
        <v/>
      </c>
      <c r="K90" s="3">
        <f>IF(A90="","",IF(OR(B90="",C90="",D90="",F90="",G90=""),"Pendente: completar dados",IF(E90="","Pendente: informar referência",IF(COUNTIF('Extrato bancário'!$E$4:$E$103,E90)=0,"Pendente: referência não localizada",IF(J90="","Pendente: completar dados",IF(ABS(J90)&lt;=Premissas!$B$4,"Conciliado","Pendente: conferir diferença"))))))</f>
        <v/>
      </c>
    </row>
    <row r="91">
      <c r="A91" s="24" t="n"/>
      <c r="B91" s="16" t="n"/>
      <c r="C91" s="16" t="n"/>
      <c r="D91" s="16" t="n"/>
      <c r="E91" s="17" t="n"/>
      <c r="F91" s="17" t="n"/>
      <c r="G91" s="18" t="n"/>
      <c r="H91" s="8">
        <f>IF(OR(A91="",F91="",G91=""),"",IF(F91=Premissas!$D$4,G91,IF(F91=Premissas!$D$5,-G91,"")))</f>
        <v/>
      </c>
      <c r="I91" s="8">
        <f>IF(OR(A91="",E91=""),"",IFERROR(VLOOKUP(E91,'Extrato bancário'!$E$4:$F$103,2,FALSE),""))</f>
        <v/>
      </c>
      <c r="J91" s="8">
        <f>IF(OR(A91="",E91="",I91=""),"",IFERROR(SUMIF($E$4:$E$103,E91,$H$4:$H$103)-I91,""))</f>
        <v/>
      </c>
      <c r="K91" s="5">
        <f>IF(A91="","",IF(OR(B91="",C91="",D91="",F91="",G91=""),"Pendente: completar dados",IF(E91="","Pendente: informar referência",IF(COUNTIF('Extrato bancário'!$E$4:$E$103,E91)=0,"Pendente: referência não localizada",IF(J91="","Pendente: completar dados",IF(ABS(J91)&lt;=Premissas!$B$4,"Conciliado","Pendente: conferir diferença"))))))</f>
        <v/>
      </c>
    </row>
    <row r="92">
      <c r="A92" s="24" t="n"/>
      <c r="B92" s="16" t="n"/>
      <c r="C92" s="16" t="n"/>
      <c r="D92" s="16" t="n"/>
      <c r="E92" s="17" t="n"/>
      <c r="F92" s="17" t="n"/>
      <c r="G92" s="18" t="n"/>
      <c r="H92" s="7">
        <f>IF(OR(A92="",F92="",G92=""),"",IF(F92=Premissas!$D$4,G92,IF(F92=Premissas!$D$5,-G92,"")))</f>
        <v/>
      </c>
      <c r="I92" s="7">
        <f>IF(OR(A92="",E92=""),"",IFERROR(VLOOKUP(E92,'Extrato bancário'!$E$4:$F$103,2,FALSE),""))</f>
        <v/>
      </c>
      <c r="J92" s="7">
        <f>IF(OR(A92="",E92="",I92=""),"",IFERROR(SUMIF($E$4:$E$103,E92,$H$4:$H$103)-I92,""))</f>
        <v/>
      </c>
      <c r="K92" s="3">
        <f>IF(A92="","",IF(OR(B92="",C92="",D92="",F92="",G92=""),"Pendente: completar dados",IF(E92="","Pendente: informar referência",IF(COUNTIF('Extrato bancário'!$E$4:$E$103,E92)=0,"Pendente: referência não localizada",IF(J92="","Pendente: completar dados",IF(ABS(J92)&lt;=Premissas!$B$4,"Conciliado","Pendente: conferir diferença"))))))</f>
        <v/>
      </c>
    </row>
    <row r="93">
      <c r="A93" s="24" t="n"/>
      <c r="B93" s="16" t="n"/>
      <c r="C93" s="16" t="n"/>
      <c r="D93" s="16" t="n"/>
      <c r="E93" s="17" t="n"/>
      <c r="F93" s="17" t="n"/>
      <c r="G93" s="18" t="n"/>
      <c r="H93" s="8">
        <f>IF(OR(A93="",F93="",G93=""),"",IF(F93=Premissas!$D$4,G93,IF(F93=Premissas!$D$5,-G93,"")))</f>
        <v/>
      </c>
      <c r="I93" s="8">
        <f>IF(OR(A93="",E93=""),"",IFERROR(VLOOKUP(E93,'Extrato bancário'!$E$4:$F$103,2,FALSE),""))</f>
        <v/>
      </c>
      <c r="J93" s="8">
        <f>IF(OR(A93="",E93="",I93=""),"",IFERROR(SUMIF($E$4:$E$103,E93,$H$4:$H$103)-I93,""))</f>
        <v/>
      </c>
      <c r="K93" s="5">
        <f>IF(A93="","",IF(OR(B93="",C93="",D93="",F93="",G93=""),"Pendente: completar dados",IF(E93="","Pendente: informar referência",IF(COUNTIF('Extrato bancário'!$E$4:$E$103,E93)=0,"Pendente: referência não localizada",IF(J93="","Pendente: completar dados",IF(ABS(J93)&lt;=Premissas!$B$4,"Conciliado","Pendente: conferir diferença"))))))</f>
        <v/>
      </c>
    </row>
    <row r="94">
      <c r="A94" s="24" t="n"/>
      <c r="B94" s="16" t="n"/>
      <c r="C94" s="16" t="n"/>
      <c r="D94" s="16" t="n"/>
      <c r="E94" s="17" t="n"/>
      <c r="F94" s="17" t="n"/>
      <c r="G94" s="18" t="n"/>
      <c r="H94" s="7">
        <f>IF(OR(A94="",F94="",G94=""),"",IF(F94=Premissas!$D$4,G94,IF(F94=Premissas!$D$5,-G94,"")))</f>
        <v/>
      </c>
      <c r="I94" s="7">
        <f>IF(OR(A94="",E94=""),"",IFERROR(VLOOKUP(E94,'Extrato bancário'!$E$4:$F$103,2,FALSE),""))</f>
        <v/>
      </c>
      <c r="J94" s="7">
        <f>IF(OR(A94="",E94="",I94=""),"",IFERROR(SUMIF($E$4:$E$103,E94,$H$4:$H$103)-I94,""))</f>
        <v/>
      </c>
      <c r="K94" s="3">
        <f>IF(A94="","",IF(OR(B94="",C94="",D94="",F94="",G94=""),"Pendente: completar dados",IF(E94="","Pendente: informar referência",IF(COUNTIF('Extrato bancário'!$E$4:$E$103,E94)=0,"Pendente: referência não localizada",IF(J94="","Pendente: completar dados",IF(ABS(J94)&lt;=Premissas!$B$4,"Conciliado","Pendente: conferir diferença"))))))</f>
        <v/>
      </c>
    </row>
    <row r="95">
      <c r="A95" s="24" t="n"/>
      <c r="B95" s="16" t="n"/>
      <c r="C95" s="16" t="n"/>
      <c r="D95" s="16" t="n"/>
      <c r="E95" s="17" t="n"/>
      <c r="F95" s="17" t="n"/>
      <c r="G95" s="18" t="n"/>
      <c r="H95" s="8">
        <f>IF(OR(A95="",F95="",G95=""),"",IF(F95=Premissas!$D$4,G95,IF(F95=Premissas!$D$5,-G95,"")))</f>
        <v/>
      </c>
      <c r="I95" s="8">
        <f>IF(OR(A95="",E95=""),"",IFERROR(VLOOKUP(E95,'Extrato bancário'!$E$4:$F$103,2,FALSE),""))</f>
        <v/>
      </c>
      <c r="J95" s="8">
        <f>IF(OR(A95="",E95="",I95=""),"",IFERROR(SUMIF($E$4:$E$103,E95,$H$4:$H$103)-I95,""))</f>
        <v/>
      </c>
      <c r="K95" s="5">
        <f>IF(A95="","",IF(OR(B95="",C95="",D95="",F95="",G95=""),"Pendente: completar dados",IF(E95="","Pendente: informar referência",IF(COUNTIF('Extrato bancário'!$E$4:$E$103,E95)=0,"Pendente: referência não localizada",IF(J95="","Pendente: completar dados",IF(ABS(J95)&lt;=Premissas!$B$4,"Conciliado","Pendente: conferir diferença"))))))</f>
        <v/>
      </c>
    </row>
    <row r="96">
      <c r="A96" s="24" t="n"/>
      <c r="B96" s="16" t="n"/>
      <c r="C96" s="16" t="n"/>
      <c r="D96" s="16" t="n"/>
      <c r="E96" s="17" t="n"/>
      <c r="F96" s="17" t="n"/>
      <c r="G96" s="18" t="n"/>
      <c r="H96" s="7">
        <f>IF(OR(A96="",F96="",G96=""),"",IF(F96=Premissas!$D$4,G96,IF(F96=Premissas!$D$5,-G96,"")))</f>
        <v/>
      </c>
      <c r="I96" s="7">
        <f>IF(OR(A96="",E96=""),"",IFERROR(VLOOKUP(E96,'Extrato bancário'!$E$4:$F$103,2,FALSE),""))</f>
        <v/>
      </c>
      <c r="J96" s="7">
        <f>IF(OR(A96="",E96="",I96=""),"",IFERROR(SUMIF($E$4:$E$103,E96,$H$4:$H$103)-I96,""))</f>
        <v/>
      </c>
      <c r="K96" s="3">
        <f>IF(A96="","",IF(OR(B96="",C96="",D96="",F96="",G96=""),"Pendente: completar dados",IF(E96="","Pendente: informar referência",IF(COUNTIF('Extrato bancário'!$E$4:$E$103,E96)=0,"Pendente: referência não localizada",IF(J96="","Pendente: completar dados",IF(ABS(J96)&lt;=Premissas!$B$4,"Conciliado","Pendente: conferir diferença"))))))</f>
        <v/>
      </c>
    </row>
    <row r="97">
      <c r="A97" s="24" t="n"/>
      <c r="B97" s="16" t="n"/>
      <c r="C97" s="16" t="n"/>
      <c r="D97" s="16" t="n"/>
      <c r="E97" s="17" t="n"/>
      <c r="F97" s="17" t="n"/>
      <c r="G97" s="18" t="n"/>
      <c r="H97" s="8">
        <f>IF(OR(A97="",F97="",G97=""),"",IF(F97=Premissas!$D$4,G97,IF(F97=Premissas!$D$5,-G97,"")))</f>
        <v/>
      </c>
      <c r="I97" s="8">
        <f>IF(OR(A97="",E97=""),"",IFERROR(VLOOKUP(E97,'Extrato bancário'!$E$4:$F$103,2,FALSE),""))</f>
        <v/>
      </c>
      <c r="J97" s="8">
        <f>IF(OR(A97="",E97="",I97=""),"",IFERROR(SUMIF($E$4:$E$103,E97,$H$4:$H$103)-I97,""))</f>
        <v/>
      </c>
      <c r="K97" s="5">
        <f>IF(A97="","",IF(OR(B97="",C97="",D97="",F97="",G97=""),"Pendente: completar dados",IF(E97="","Pendente: informar referência",IF(COUNTIF('Extrato bancário'!$E$4:$E$103,E97)=0,"Pendente: referência não localizada",IF(J97="","Pendente: completar dados",IF(ABS(J97)&lt;=Premissas!$B$4,"Conciliado","Pendente: conferir diferença"))))))</f>
        <v/>
      </c>
    </row>
    <row r="98">
      <c r="A98" s="24" t="n"/>
      <c r="B98" s="16" t="n"/>
      <c r="C98" s="16" t="n"/>
      <c r="D98" s="16" t="n"/>
      <c r="E98" s="17" t="n"/>
      <c r="F98" s="17" t="n"/>
      <c r="G98" s="18" t="n"/>
      <c r="H98" s="7">
        <f>IF(OR(A98="",F98="",G98=""),"",IF(F98=Premissas!$D$4,G98,IF(F98=Premissas!$D$5,-G98,"")))</f>
        <v/>
      </c>
      <c r="I98" s="7">
        <f>IF(OR(A98="",E98=""),"",IFERROR(VLOOKUP(E98,'Extrato bancário'!$E$4:$F$103,2,FALSE),""))</f>
        <v/>
      </c>
      <c r="J98" s="7">
        <f>IF(OR(A98="",E98="",I98=""),"",IFERROR(SUMIF($E$4:$E$103,E98,$H$4:$H$103)-I98,""))</f>
        <v/>
      </c>
      <c r="K98" s="3">
        <f>IF(A98="","",IF(OR(B98="",C98="",D98="",F98="",G98=""),"Pendente: completar dados",IF(E98="","Pendente: informar referência",IF(COUNTIF('Extrato bancário'!$E$4:$E$103,E98)=0,"Pendente: referência não localizada",IF(J98="","Pendente: completar dados",IF(ABS(J98)&lt;=Premissas!$B$4,"Conciliado","Pendente: conferir diferença"))))))</f>
        <v/>
      </c>
    </row>
    <row r="99">
      <c r="A99" s="24" t="n"/>
      <c r="B99" s="16" t="n"/>
      <c r="C99" s="16" t="n"/>
      <c r="D99" s="16" t="n"/>
      <c r="E99" s="17" t="n"/>
      <c r="F99" s="17" t="n"/>
      <c r="G99" s="18" t="n"/>
      <c r="H99" s="8">
        <f>IF(OR(A99="",F99="",G99=""),"",IF(F99=Premissas!$D$4,G99,IF(F99=Premissas!$D$5,-G99,"")))</f>
        <v/>
      </c>
      <c r="I99" s="8">
        <f>IF(OR(A99="",E99=""),"",IFERROR(VLOOKUP(E99,'Extrato bancário'!$E$4:$F$103,2,FALSE),""))</f>
        <v/>
      </c>
      <c r="J99" s="8">
        <f>IF(OR(A99="",E99="",I99=""),"",IFERROR(SUMIF($E$4:$E$103,E99,$H$4:$H$103)-I99,""))</f>
        <v/>
      </c>
      <c r="K99" s="5">
        <f>IF(A99="","",IF(OR(B99="",C99="",D99="",F99="",G99=""),"Pendente: completar dados",IF(E99="","Pendente: informar referência",IF(COUNTIF('Extrato bancário'!$E$4:$E$103,E99)=0,"Pendente: referência não localizada",IF(J99="","Pendente: completar dados",IF(ABS(J99)&lt;=Premissas!$B$4,"Conciliado","Pendente: conferir diferença"))))))</f>
        <v/>
      </c>
    </row>
    <row r="100">
      <c r="A100" s="24" t="n"/>
      <c r="B100" s="16" t="n"/>
      <c r="C100" s="16" t="n"/>
      <c r="D100" s="16" t="n"/>
      <c r="E100" s="17" t="n"/>
      <c r="F100" s="17" t="n"/>
      <c r="G100" s="18" t="n"/>
      <c r="H100" s="7">
        <f>IF(OR(A100="",F100="",G100=""),"",IF(F100=Premissas!$D$4,G100,IF(F100=Premissas!$D$5,-G100,"")))</f>
        <v/>
      </c>
      <c r="I100" s="7">
        <f>IF(OR(A100="",E100=""),"",IFERROR(VLOOKUP(E100,'Extrato bancário'!$E$4:$F$103,2,FALSE),""))</f>
        <v/>
      </c>
      <c r="J100" s="7">
        <f>IF(OR(A100="",E100="",I100=""),"",IFERROR(SUMIF($E$4:$E$103,E100,$H$4:$H$103)-I100,""))</f>
        <v/>
      </c>
      <c r="K100" s="3">
        <f>IF(A100="","",IF(OR(B100="",C100="",D100="",F100="",G100=""),"Pendente: completar dados",IF(E100="","Pendente: informar referência",IF(COUNTIF('Extrato bancário'!$E$4:$E$103,E100)=0,"Pendente: referência não localizada",IF(J100="","Pendente: completar dados",IF(ABS(J100)&lt;=Premissas!$B$4,"Conciliado","Pendente: conferir diferença"))))))</f>
        <v/>
      </c>
    </row>
    <row r="101">
      <c r="A101" s="24" t="n"/>
      <c r="B101" s="16" t="n"/>
      <c r="C101" s="16" t="n"/>
      <c r="D101" s="16" t="n"/>
      <c r="E101" s="17" t="n"/>
      <c r="F101" s="17" t="n"/>
      <c r="G101" s="18" t="n"/>
      <c r="H101" s="8">
        <f>IF(OR(A101="",F101="",G101=""),"",IF(F101=Premissas!$D$4,G101,IF(F101=Premissas!$D$5,-G101,"")))</f>
        <v/>
      </c>
      <c r="I101" s="8">
        <f>IF(OR(A101="",E101=""),"",IFERROR(VLOOKUP(E101,'Extrato bancário'!$E$4:$F$103,2,FALSE),""))</f>
        <v/>
      </c>
      <c r="J101" s="8">
        <f>IF(OR(A101="",E101="",I101=""),"",IFERROR(SUMIF($E$4:$E$103,E101,$H$4:$H$103)-I101,""))</f>
        <v/>
      </c>
      <c r="K101" s="5">
        <f>IF(A101="","",IF(OR(B101="",C101="",D101="",F101="",G101=""),"Pendente: completar dados",IF(E101="","Pendente: informar referência",IF(COUNTIF('Extrato bancário'!$E$4:$E$103,E101)=0,"Pendente: referência não localizada",IF(J101="","Pendente: completar dados",IF(ABS(J101)&lt;=Premissas!$B$4,"Conciliado","Pendente: conferir diferença"))))))</f>
        <v/>
      </c>
    </row>
    <row r="102">
      <c r="A102" s="24" t="n"/>
      <c r="B102" s="16" t="n"/>
      <c r="C102" s="16" t="n"/>
      <c r="D102" s="16" t="n"/>
      <c r="E102" s="17" t="n"/>
      <c r="F102" s="17" t="n"/>
      <c r="G102" s="18" t="n"/>
      <c r="H102" s="7">
        <f>IF(OR(A102="",F102="",G102=""),"",IF(F102=Premissas!$D$4,G102,IF(F102=Premissas!$D$5,-G102,"")))</f>
        <v/>
      </c>
      <c r="I102" s="7">
        <f>IF(OR(A102="",E102=""),"",IFERROR(VLOOKUP(E102,'Extrato bancário'!$E$4:$F$103,2,FALSE),""))</f>
        <v/>
      </c>
      <c r="J102" s="7">
        <f>IF(OR(A102="",E102="",I102=""),"",IFERROR(SUMIF($E$4:$E$103,E102,$H$4:$H$103)-I102,""))</f>
        <v/>
      </c>
      <c r="K102" s="3">
        <f>IF(A102="","",IF(OR(B102="",C102="",D102="",F102="",G102=""),"Pendente: completar dados",IF(E102="","Pendente: informar referência",IF(COUNTIF('Extrato bancário'!$E$4:$E$103,E102)=0,"Pendente: referência não localizada",IF(J102="","Pendente: completar dados",IF(ABS(J102)&lt;=Premissas!$B$4,"Conciliado","Pendente: conferir diferença"))))))</f>
        <v/>
      </c>
    </row>
    <row r="103">
      <c r="A103" s="24" t="n"/>
      <c r="B103" s="16" t="n"/>
      <c r="C103" s="16" t="n"/>
      <c r="D103" s="16" t="n"/>
      <c r="E103" s="17" t="n"/>
      <c r="F103" s="17" t="n"/>
      <c r="G103" s="18" t="n"/>
      <c r="H103" s="8">
        <f>IF(OR(A103="",F103="",G103=""),"",IF(F103=Premissas!$D$4,G103,IF(F103=Premissas!$D$5,-G103,"")))</f>
        <v/>
      </c>
      <c r="I103" s="8">
        <f>IF(OR(A103="",E103=""),"",IFERROR(VLOOKUP(E103,'Extrato bancário'!$E$4:$F$103,2,FALSE),""))</f>
        <v/>
      </c>
      <c r="J103" s="8">
        <f>IF(OR(A103="",E103="",I103=""),"",IFERROR(SUMIF($E$4:$E$103,E103,$H$4:$H$103)-I103,""))</f>
        <v/>
      </c>
      <c r="K103" s="5">
        <f>IF(A103="","",IF(OR(B103="",C103="",D103="",F103="",G103=""),"Pendente: completar dados",IF(E103="","Pendente: informar referência",IF(COUNTIF('Extrato bancário'!$E$4:$E$103,E103)=0,"Pendente: referência não localizada",IF(J103="","Pendente: completar dados",IF(ABS(J103)&lt;=Premissas!$B$4,"Conciliado","Pendente: conferir diferença"))))))</f>
        <v/>
      </c>
    </row>
  </sheetData>
  <autoFilter ref="A3:K103"/>
  <mergeCells count="1">
    <mergeCell ref="A1:K1"/>
  </mergeCells>
  <conditionalFormatting sqref="K4:K103">
    <cfRule type="expression" priority="1" dxfId="1">
      <formula>$K4="Conciliado"</formula>
    </cfRule>
    <cfRule type="expression" priority="2" dxfId="0">
      <formula>LEFT($K4,8)="Pendente"</formula>
    </cfRule>
  </conditionalFormatting>
  <dataValidations count="3">
    <dataValidation sqref="A4:A103" showDropDown="0" showInputMessage="0" showErrorMessage="0" allowBlank="0" errorTitle="Data fora do período" error="Informe uma data dentro do período definido em Premissas." promptTitle="Período da conciliação" prompt="A data deve estar entre o início e o fim do período." type="date" operator="between">
      <formula1>$L$2</formula1>
      <formula2>$L$3</formula2>
    </dataValidation>
    <dataValidation sqref="F4:F103" showDropDown="0" showInputMessage="0" showErrorMessage="0" allowBlank="0" errorTitle="Tipo inválido" error="Escolha um dos tipos definidos em Premissas." type="list">
      <formula1>$L$4:$L$5</formula1>
    </dataValidation>
    <dataValidation sqref="G4:G103" showDropDown="0" showInputMessage="0" showErrorMessage="0" allowBlank="0" errorTitle="Valor inválido" error="Informe um valor positivo. O tipo define se é entrada ou saída." type="decimal" operator="greaterThan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8873A"/>
    <outlinePr summaryBelow="1" summaryRight="1"/>
    <pageSetUpPr/>
  </sheetPr>
  <dimension ref="A1:D7"/>
  <sheetViews>
    <sheetView showGridLines="0" showRowColHeaders="1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3" customWidth="1" min="3" max="3"/>
    <col width="25" customWidth="1" min="4" max="4"/>
  </cols>
  <sheetData>
    <row r="1" ht="28" customHeight="1">
      <c r="A1" s="1" t="inlineStr">
        <is>
          <t>Premissas da conciliação bancária — exemplo fictício</t>
        </is>
      </c>
      <c r="B1" s="23" t="n"/>
      <c r="C1" s="23" t="n"/>
      <c r="D1" s="20" t="n"/>
    </row>
    <row r="2"/>
    <row r="3" ht="32" customHeight="1">
      <c r="A3" s="19" t="inlineStr">
        <is>
          <t>Premissa</t>
        </is>
      </c>
      <c r="B3" s="19" t="inlineStr">
        <is>
          <t>Valor</t>
        </is>
      </c>
      <c r="D3" s="19" t="inlineStr">
        <is>
          <t>Tipos permitidos</t>
        </is>
      </c>
    </row>
    <row r="4">
      <c r="A4" s="3" t="inlineStr">
        <is>
          <t>Tolerância para diferença</t>
        </is>
      </c>
      <c r="B4" s="18" t="n">
        <v>0.01</v>
      </c>
      <c r="D4" s="16" t="inlineStr">
        <is>
          <t>Entrada</t>
        </is>
      </c>
    </row>
    <row r="5">
      <c r="A5" s="5" t="inlineStr">
        <is>
          <t>Saldo inicial do extrato</t>
        </is>
      </c>
      <c r="B5" s="18" t="n">
        <v>5000</v>
      </c>
      <c r="D5" s="16" t="inlineStr">
        <is>
          <t>Saída</t>
        </is>
      </c>
    </row>
    <row r="6">
      <c r="A6" s="3" t="inlineStr">
        <is>
          <t>Início do período</t>
        </is>
      </c>
      <c r="B6" s="24" t="n">
        <v>46266</v>
      </c>
    </row>
    <row r="7">
      <c r="A7" s="5" t="inlineStr">
        <is>
          <t>Fim do período</t>
        </is>
      </c>
      <c r="B7" s="24" t="n">
        <v>46295</v>
      </c>
    </row>
  </sheetData>
  <autoFilter ref="A3:B7"/>
  <mergeCells count="1">
    <mergeCell ref="A1:D1"/>
  </mergeCells>
  <conditionalFormatting sqref="B7">
    <cfRule type="expression" priority="1" dxfId="0">
      <formula>AND(B7&lt;&gt;"",B6&lt;&gt;"",B7&lt;B6)</formula>
    </cfRule>
  </conditionalFormatting>
  <dataValidations count="4">
    <dataValidation sqref="B4" showDropDown="0" showInputMessage="0" showErrorMessage="0" allowBlank="0" errorTitle="Tolerância inválida" error="Informe uma tolerância entre R$ 0,00 e R$ 1.000,00." promptTitle="Tolerância editável" prompt="Defina o limite aceito antes de classificar uma diferença como pendente." type="decimal" operator="between">
      <formula1>0</formula1>
      <formula2>1000</formula2>
    </dataValidation>
    <dataValidation sqref="B5" showDropDown="0" showInputMessage="0" showErrorMessage="0" allowBlank="0" errorTitle="Saldo inválido" error="Informe um saldo numérico válido." type="decimal" operator="between">
      <formula1>-1000000000</formula1>
      <formula2>1000000000</formula2>
    </dataValidation>
    <dataValidation sqref="B6:B7" showDropDown="0" showInputMessage="0" showErrorMessage="0" allowBlank="0" errorTitle="Data inválida" error="Informe uma data dentro do intervalo de cinco anos antes ou depois do ano atual." type="date" operator="between">
      <formula1>DATE(YEAR(TODAY())-5,1,1)</formula1>
      <formula2>DATE(YEAR(TODAY())+5,12,31)</formula2>
    </dataValidation>
    <dataValidation sqref="D4:D5" showDropDown="0" showInputMessage="0" showErrorMessage="0" allowBlank="0" errorTitle="Tipo inválido" error="O nome do tipo não pode ficar vazio." type="textLength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Conciliação bancária igreja — exemplo fictício</dc:title>
  <dc:subject xmlns:dc="http://purl.org/dc/elements/1.1/">Conciliação de extrato e registros internos</dc:subject>
  <dcterms:created xmlns:dcterms="http://purl.org/dc/terms/" xmlns:xsi="http://www.w3.org/2001/XMLSchema-instance" xsi:type="dcterms:W3CDTF">2026-09-10T22:33:33Z</dcterms:created>
  <dcterms:modified xmlns:dcterms="http://purl.org/dc/terms/" xmlns:xsi="http://www.w3.org/2001/XMLSchema-instance" xsi:type="dcterms:W3CDTF">2026-09-10T22:33:33+00:00Z</dcterms:modified>
</cp:coreProperties>
</file>