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0" hidden="1">'Resumo'!$A$10:$I$110</definedName>
    <definedName name="_xlnm._FilterDatabase" localSheetId="1" hidden="1">'Lançamentos'!$A$4:$J$104</definedName>
    <definedName name="_xlnm._FilterDatabase" localSheetId="2" hidden="1">'Premissas'!$A$4:$C$104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.00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52615F"/>
      <sz val="9"/>
    </font>
    <font>
      <name val="Calibri"/>
      <b val="1"/>
      <color rgb="00263534"/>
      <sz val="10"/>
    </font>
    <font>
      <name val="Calibri"/>
      <color rgb="00263534"/>
      <sz val="10"/>
    </font>
    <font>
      <name val="Calibri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F3F7F4"/>
      </patternFill>
    </fill>
    <fill>
      <patternFill patternType="solid">
        <fgColor rgb="00FFF1C9"/>
      </patternFill>
    </fill>
    <fill>
      <patternFill patternType="solid">
        <fgColor rgb="00C8873A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2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B84A3A"/>
        <sz val="10"/>
      </font>
      <fill>
        <patternFill patternType="solid">
          <fgColor rgb="00FFF1C9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B84A3A"/>
        <sz val="10"/>
      </font>
      <fill>
        <patternFill patternType="solid">
          <fgColor rgb="00E7EC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F7A68"/>
    <outlinePr summaryBelow="1" summaryRight="1"/>
    <pageSetUpPr/>
  </sheetPr>
  <dimension ref="A1:I11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15" customWidth="1" min="3" max="3"/>
    <col width="15" customWidth="1" min="4" max="4"/>
    <col width="15" customWidth="1" min="5" max="5"/>
    <col width="17" customWidth="1" min="6" max="6"/>
    <col width="16" customWidth="1" min="7" max="7"/>
    <col width="16" customWidth="1" min="8" max="8"/>
    <col width="23" customWidth="1" min="9" max="9"/>
  </cols>
  <sheetData>
    <row r="1" ht="26" customHeight="1">
      <c r="A1" s="1" t="inlineStr">
        <is>
          <t>Resumo — centros de custo dos ministérios</t>
        </is>
      </c>
      <c r="B1" s="30" t="n"/>
      <c r="C1" s="30" t="n"/>
      <c r="D1" s="30" t="n"/>
      <c r="E1" s="30" t="n"/>
      <c r="F1" s="30" t="n"/>
      <c r="G1" s="30" t="n"/>
      <c r="H1" s="30" t="n"/>
      <c r="I1" s="31" t="n"/>
    </row>
    <row r="2" ht="28" customHeight="1">
      <c r="A2" s="3" t="inlineStr">
        <is>
          <t>Indicadores calculados a partir dos lançamentos. Confira os registros antes de tomar decisões administrativas.</t>
        </is>
      </c>
    </row>
    <row r="3">
      <c r="A3" s="4" t="inlineStr">
        <is>
          <t>Data de referência</t>
        </is>
      </c>
      <c r="B3" s="32" t="n">
        <v>46266</v>
      </c>
    </row>
    <row r="4">
      <c r="A4" s="6" t="inlineStr">
        <is>
          <t>Indicadores do período</t>
        </is>
      </c>
      <c r="B4" s="6" t="n"/>
      <c r="C4" s="6" t="n"/>
      <c r="D4" s="6" t="n"/>
      <c r="E4" s="6" t="n"/>
      <c r="F4" s="6" t="n"/>
      <c r="G4" s="6" t="n"/>
      <c r="H4" s="6" t="n"/>
      <c r="I4" s="6" t="n"/>
    </row>
    <row r="5">
      <c r="A5" s="4" t="inlineStr">
        <is>
          <t>Limite mensal ativo</t>
        </is>
      </c>
      <c r="B5" s="33">
        <f>IF(COUNTIFS('Premissas'!$A$5:$A$104,"&lt;&gt;",'Premissas'!$C$5:$C$104,"Sim")=0,"",IFERROR(SUMIFS('Premissas'!$B$5:$B$104,'Premissas'!$A$5:$A$104,"&lt;&gt;",'Premissas'!$C$5:$C$104,"Sim"),""))</f>
        <v/>
      </c>
      <c r="D5" s="4" t="inlineStr">
        <is>
          <t>Valor comprometido</t>
        </is>
      </c>
      <c r="E5" s="33">
        <f>IF($B$3="","",IF(COUNTIFS('Lançamentos'!$A$5:$A$104,"&gt;="&amp;DATE(YEAR($B$3),MONTH($B$3),1),'Lançamentos'!$A$5:$A$104,"&lt;="&amp;EOMONTH($B$3,0))=0,"",IFERROR(SUMIFS('Lançamentos'!$H$5:$H$104,'Lançamentos'!$A$5:$A$104,"&gt;="&amp;DATE(YEAR($B$3),MONTH($B$3),1),'Lançamentos'!$A$5:$A$104,"&lt;="&amp;EOMONTH($B$3,0),'Lançamentos'!$I$5:$I$104,'Premissas'!$H$6)+SUMIFS('Lançamentos'!$H$5:$H$104,'Lançamentos'!$A$5:$A$104,"&gt;="&amp;DATE(YEAR($B$3),MONTH($B$3),1),'Lançamentos'!$A$5:$A$104,"&lt;="&amp;EOMONTH($B$3,0),'Lançamentos'!$I$5:$I$104,'Premissas'!$H$7),0)))</f>
        <v/>
      </c>
      <c r="G5" s="4" t="inlineStr">
        <is>
          <t>Valor pago</t>
        </is>
      </c>
      <c r="H5" s="33">
        <f>IF($B$3="","",IF(COUNTIFS('Lançamentos'!$A$5:$A$104,"&gt;="&amp;DATE(YEAR($B$3),MONTH($B$3),1),'Lançamentos'!$A$5:$A$104,"&lt;="&amp;EOMONTH($B$3,0))=0,"",IFERROR(SUMIFS('Lançamentos'!$H$5:$H$104,'Lançamentos'!$A$5:$A$104,"&gt;="&amp;DATE(YEAR($B$3),MONTH($B$3),1),'Lançamentos'!$A$5:$A$104,"&lt;="&amp;EOMONTH($B$3,0),'Lançamentos'!$I$5:$I$104,'Premissas'!$H$7),0)))</f>
        <v/>
      </c>
    </row>
    <row r="6">
      <c r="A6" s="4" t="inlineStr">
        <is>
          <t>Saldo após compromisso</t>
        </is>
      </c>
      <c r="B6" s="33">
        <f>IF(OR(B5="",E5=""),"",B5-E5)</f>
        <v/>
      </c>
      <c r="D6" s="4" t="inlineStr">
        <is>
          <t>Lançamentos no período</t>
        </is>
      </c>
      <c r="E6" s="8">
        <f>IF($B$3="","",IFERROR(IF(COUNTIFS('Lançamentos'!$A$5:$A$104,"&gt;="&amp;DATE(YEAR($B$3),MONTH($B$3),1),'Lançamentos'!$A$5:$A$104,"&lt;="&amp;EOMONTH($B$3,0))=0,"",COUNTIFS('Lançamentos'!$A$5:$A$104,"&gt;="&amp;DATE(YEAR($B$3),MONTH($B$3),1),'Lançamentos'!$A$5:$A$104,"&lt;="&amp;EOMONTH($B$3,0))),""))</f>
        <v/>
      </c>
      <c r="G6" s="4" t="inlineStr">
        <is>
          <t>Uso do limite</t>
        </is>
      </c>
      <c r="H6" s="34">
        <f>IF(OR(B5="",B5=0,E5=""),"",IFERROR(E5/B5,""))</f>
        <v/>
      </c>
    </row>
    <row r="7">
      <c r="A7" s="4" t="inlineStr">
        <is>
          <t>Valor previsto</t>
        </is>
      </c>
      <c r="B7" s="33">
        <f>IF($B$3="","",IF(COUNTIFS('Lançamentos'!$A$5:$A$104,"&gt;="&amp;DATE(YEAR($B$3),MONTH($B$3),1),'Lançamentos'!$A$5:$A$104,"&lt;="&amp;EOMONTH($B$3,0))=0,"",IFERROR(SUMIFS('Lançamentos'!$H$5:$H$104,'Lançamentos'!$A$5:$A$104,"&gt;="&amp;DATE(YEAR($B$3),MONTH($B$3),1),'Lançamentos'!$A$5:$A$104,"&lt;="&amp;EOMONTH($B$3,0),'Lançamentos'!$I$5:$I$104,'Premissas'!$H$5),0)))</f>
        <v/>
      </c>
      <c r="D7" s="4" t="inlineStr">
        <is>
          <t>Data inicial</t>
        </is>
      </c>
      <c r="E7" s="35">
        <f>IF($B$3="","",DATE(YEAR($B$3),MONTH($B$3),1))</f>
        <v/>
      </c>
      <c r="G7" s="4" t="inlineStr">
        <is>
          <t>Data final</t>
        </is>
      </c>
      <c r="H7" s="35">
        <f>IF($B$3="","",EOMONTH($B$3,0))</f>
        <v/>
      </c>
    </row>
    <row r="8"/>
    <row r="9">
      <c r="A9" s="6" t="inlineStr">
        <is>
          <t>Acompanhamento por ministério</t>
        </is>
      </c>
      <c r="B9" s="6" t="n"/>
      <c r="C9" s="6" t="n"/>
      <c r="D9" s="6" t="n"/>
      <c r="E9" s="6" t="n"/>
      <c r="F9" s="6" t="n"/>
      <c r="G9" s="6" t="n"/>
      <c r="H9" s="6" t="n"/>
      <c r="I9" s="6" t="n"/>
    </row>
    <row r="10" ht="30" customHeight="1">
      <c r="A10" s="11" t="inlineStr">
        <is>
          <t>Ministério</t>
        </is>
      </c>
      <c r="B10" s="11" t="inlineStr">
        <is>
          <t>Limite mensal</t>
        </is>
      </c>
      <c r="C10" s="11" t="inlineStr">
        <is>
          <t>Previsto</t>
        </is>
      </c>
      <c r="D10" s="11" t="inlineStr">
        <is>
          <t>Aprovado</t>
        </is>
      </c>
      <c r="E10" s="11" t="inlineStr">
        <is>
          <t>Pago</t>
        </is>
      </c>
      <c r="F10" s="11" t="inlineStr">
        <is>
          <t>Comprometido</t>
        </is>
      </c>
      <c r="G10" s="11" t="inlineStr">
        <is>
          <t>Saldo</t>
        </is>
      </c>
      <c r="H10" s="11" t="inlineStr">
        <is>
          <t>Uso do limite</t>
        </is>
      </c>
      <c r="I10" s="11" t="inlineStr">
        <is>
          <t>Alerta para conferência</t>
        </is>
      </c>
    </row>
    <row r="11">
      <c r="A11" s="12">
        <f>IF('Premissas'!A5="","",'Premissas'!A5)</f>
        <v/>
      </c>
      <c r="B11" s="36">
        <f>IF(A11="","",IFERROR(VLOOKUP(A11,'Premissas'!$A$5:$B$104,2,FALSE),""))</f>
        <v/>
      </c>
      <c r="C11" s="36">
        <f>IF(OR($A11="",$E$7="",$H$7=""),"",IF(COUNTIFS('Lançamentos'!$A$5:$A$104,"&gt;="&amp;$E$7,'Lançamentos'!$A$5:$A$104,"&lt;="&amp;$H$7,'Lançamentos'!$C$5:$C$104,$A11,'Lançamentos'!$I$5:$I$104,'Premissas'!$H$5)=0,"",IFERROR(SUMIFS('Lançamentos'!$H$5:$H$104,'Lançamentos'!$A$5:$A$104,"&gt;="&amp;$E$7,'Lançamentos'!$A$5:$A$104,"&lt;="&amp;$H$7,'Lançamentos'!$C$5:$C$104,$A11,'Lançamentos'!$I$5:$I$104,'Premissas'!$H$5),0)))</f>
        <v/>
      </c>
      <c r="D11" s="36">
        <f>IF(OR($A11="",$E$7="",$H$7=""),"",IF(COUNTIFS('Lançamentos'!$A$5:$A$104,"&gt;="&amp;$E$7,'Lançamentos'!$A$5:$A$104,"&lt;="&amp;$H$7,'Lançamentos'!$C$5:$C$104,$A11,'Lançamentos'!$I$5:$I$104,'Premissas'!$H$6)=0,"",IFERROR(SUMIFS('Lançamentos'!$H$5:$H$104,'Lançamentos'!$A$5:$A$104,"&gt;="&amp;$E$7,'Lançamentos'!$A$5:$A$104,"&lt;="&amp;$H$7,'Lançamentos'!$C$5:$C$104,$A11,'Lançamentos'!$I$5:$I$104,'Premissas'!$H$6),0)))</f>
        <v/>
      </c>
      <c r="E11" s="36">
        <f>IF(OR($A11="",$E$7="",$H$7=""),"",IF(COUNTIFS('Lançamentos'!$A$5:$A$104,"&gt;="&amp;$E$7,'Lançamentos'!$A$5:$A$104,"&lt;="&amp;$H$7,'Lançamentos'!$C$5:$C$104,$A11,'Lançamentos'!$I$5:$I$104,'Premissas'!$H$7)=0,"",IFERROR(SUMIFS('Lançamentos'!$H$5:$H$104,'Lançamentos'!$A$5:$A$104,"&gt;="&amp;$E$7,'Lançamentos'!$A$5:$A$104,"&lt;="&amp;$H$7,'Lançamentos'!$C$5:$C$104,$A11,'Lançamentos'!$I$5:$I$104,'Premissas'!$H$7),0)))</f>
        <v/>
      </c>
      <c r="F11" s="36">
        <f>IF(A11="","",IF(COUNT(D11:E11)=0,"",SUM(D11:E11)))</f>
        <v/>
      </c>
      <c r="G11" s="36">
        <f>IF(OR(A11="",B11=""),"",B11-SUM(D11:E11))</f>
        <v/>
      </c>
      <c r="H11" s="37">
        <f>IF(OR(B11="",B11=0,F11=""),"",IFERROR(F11/B11,""))</f>
        <v/>
      </c>
      <c r="I11" s="15">
        <f>IF(A11="","",IF(B11="","Defina limite",IF(F11="","Sem compromisso",IF(G11&lt;0,"Conferir excesso",IF(H11&gt;=0.8,"Atenção ao limite","Dentro do limite")))))</f>
        <v/>
      </c>
    </row>
    <row r="12">
      <c r="A12" s="16">
        <f>IF('Premissas'!A6="","",'Premissas'!A6)</f>
        <v/>
      </c>
      <c r="B12" s="38">
        <f>IF(A12="","",IFERROR(VLOOKUP(A12,'Premissas'!$A$5:$B$104,2,FALSE),""))</f>
        <v/>
      </c>
      <c r="C12" s="38">
        <f>IF(OR($A12="",$E$7="",$H$7=""),"",IF(COUNTIFS('Lançamentos'!$A$5:$A$104,"&gt;="&amp;$E$7,'Lançamentos'!$A$5:$A$104,"&lt;="&amp;$H$7,'Lançamentos'!$C$5:$C$104,$A12,'Lançamentos'!$I$5:$I$104,'Premissas'!$H$5)=0,"",IFERROR(SUMIFS('Lançamentos'!$H$5:$H$104,'Lançamentos'!$A$5:$A$104,"&gt;="&amp;$E$7,'Lançamentos'!$A$5:$A$104,"&lt;="&amp;$H$7,'Lançamentos'!$C$5:$C$104,$A12,'Lançamentos'!$I$5:$I$104,'Premissas'!$H$5),0)))</f>
        <v/>
      </c>
      <c r="D12" s="38">
        <f>IF(OR($A12="",$E$7="",$H$7=""),"",IF(COUNTIFS('Lançamentos'!$A$5:$A$104,"&gt;="&amp;$E$7,'Lançamentos'!$A$5:$A$104,"&lt;="&amp;$H$7,'Lançamentos'!$C$5:$C$104,$A12,'Lançamentos'!$I$5:$I$104,'Premissas'!$H$6)=0,"",IFERROR(SUMIFS('Lançamentos'!$H$5:$H$104,'Lançamentos'!$A$5:$A$104,"&gt;="&amp;$E$7,'Lançamentos'!$A$5:$A$104,"&lt;="&amp;$H$7,'Lançamentos'!$C$5:$C$104,$A12,'Lançamentos'!$I$5:$I$104,'Premissas'!$H$6),0)))</f>
        <v/>
      </c>
      <c r="E12" s="38">
        <f>IF(OR($A12="",$E$7="",$H$7=""),"",IF(COUNTIFS('Lançamentos'!$A$5:$A$104,"&gt;="&amp;$E$7,'Lançamentos'!$A$5:$A$104,"&lt;="&amp;$H$7,'Lançamentos'!$C$5:$C$104,$A12,'Lançamentos'!$I$5:$I$104,'Premissas'!$H$7)=0,"",IFERROR(SUMIFS('Lançamentos'!$H$5:$H$104,'Lançamentos'!$A$5:$A$104,"&gt;="&amp;$E$7,'Lançamentos'!$A$5:$A$104,"&lt;="&amp;$H$7,'Lançamentos'!$C$5:$C$104,$A12,'Lançamentos'!$I$5:$I$104,'Premissas'!$H$7),0)))</f>
        <v/>
      </c>
      <c r="F12" s="38">
        <f>IF(A12="","",IF(COUNT(D12:E12)=0,"",SUM(D12:E12)))</f>
        <v/>
      </c>
      <c r="G12" s="38">
        <f>IF(OR(A12="",B12=""),"",B12-SUM(D12:E12))</f>
        <v/>
      </c>
      <c r="H12" s="39">
        <f>IF(OR(B12="",B12=0,F12=""),"",IFERROR(F12/B12,""))</f>
        <v/>
      </c>
      <c r="I12" s="19">
        <f>IF(A12="","",IF(B12="","Defina limite",IF(F12="","Sem compromisso",IF(G12&lt;0,"Conferir excesso",IF(H12&gt;=0.8,"Atenção ao limite","Dentro do limite")))))</f>
        <v/>
      </c>
    </row>
    <row r="13">
      <c r="A13" s="12">
        <f>IF('Premissas'!A7="","",'Premissas'!A7)</f>
        <v/>
      </c>
      <c r="B13" s="36">
        <f>IF(A13="","",IFERROR(VLOOKUP(A13,'Premissas'!$A$5:$B$104,2,FALSE),""))</f>
        <v/>
      </c>
      <c r="C13" s="36">
        <f>IF(OR($A13="",$E$7="",$H$7=""),"",IF(COUNTIFS('Lançamentos'!$A$5:$A$104,"&gt;="&amp;$E$7,'Lançamentos'!$A$5:$A$104,"&lt;="&amp;$H$7,'Lançamentos'!$C$5:$C$104,$A13,'Lançamentos'!$I$5:$I$104,'Premissas'!$H$5)=0,"",IFERROR(SUMIFS('Lançamentos'!$H$5:$H$104,'Lançamentos'!$A$5:$A$104,"&gt;="&amp;$E$7,'Lançamentos'!$A$5:$A$104,"&lt;="&amp;$H$7,'Lançamentos'!$C$5:$C$104,$A13,'Lançamentos'!$I$5:$I$104,'Premissas'!$H$5),0)))</f>
        <v/>
      </c>
      <c r="D13" s="36">
        <f>IF(OR($A13="",$E$7="",$H$7=""),"",IF(COUNTIFS('Lançamentos'!$A$5:$A$104,"&gt;="&amp;$E$7,'Lançamentos'!$A$5:$A$104,"&lt;="&amp;$H$7,'Lançamentos'!$C$5:$C$104,$A13,'Lançamentos'!$I$5:$I$104,'Premissas'!$H$6)=0,"",IFERROR(SUMIFS('Lançamentos'!$H$5:$H$104,'Lançamentos'!$A$5:$A$104,"&gt;="&amp;$E$7,'Lançamentos'!$A$5:$A$104,"&lt;="&amp;$H$7,'Lançamentos'!$C$5:$C$104,$A13,'Lançamentos'!$I$5:$I$104,'Premissas'!$H$6),0)))</f>
        <v/>
      </c>
      <c r="E13" s="36">
        <f>IF(OR($A13="",$E$7="",$H$7=""),"",IF(COUNTIFS('Lançamentos'!$A$5:$A$104,"&gt;="&amp;$E$7,'Lançamentos'!$A$5:$A$104,"&lt;="&amp;$H$7,'Lançamentos'!$C$5:$C$104,$A13,'Lançamentos'!$I$5:$I$104,'Premissas'!$H$7)=0,"",IFERROR(SUMIFS('Lançamentos'!$H$5:$H$104,'Lançamentos'!$A$5:$A$104,"&gt;="&amp;$E$7,'Lançamentos'!$A$5:$A$104,"&lt;="&amp;$H$7,'Lançamentos'!$C$5:$C$104,$A13,'Lançamentos'!$I$5:$I$104,'Premissas'!$H$7),0)))</f>
        <v/>
      </c>
      <c r="F13" s="36">
        <f>IF(A13="","",IF(COUNT(D13:E13)=0,"",SUM(D13:E13)))</f>
        <v/>
      </c>
      <c r="G13" s="36">
        <f>IF(OR(A13="",B13=""),"",B13-SUM(D13:E13))</f>
        <v/>
      </c>
      <c r="H13" s="37">
        <f>IF(OR(B13="",B13=0,F13=""),"",IFERROR(F13/B13,""))</f>
        <v/>
      </c>
      <c r="I13" s="15">
        <f>IF(A13="","",IF(B13="","Defina limite",IF(F13="","Sem compromisso",IF(G13&lt;0,"Conferir excesso",IF(H13&gt;=0.8,"Atenção ao limite","Dentro do limite")))))</f>
        <v/>
      </c>
    </row>
    <row r="14">
      <c r="A14" s="16">
        <f>IF('Premissas'!A8="","",'Premissas'!A8)</f>
        <v/>
      </c>
      <c r="B14" s="38">
        <f>IF(A14="","",IFERROR(VLOOKUP(A14,'Premissas'!$A$5:$B$104,2,FALSE),""))</f>
        <v/>
      </c>
      <c r="C14" s="38">
        <f>IF(OR($A14="",$E$7="",$H$7=""),"",IF(COUNTIFS('Lançamentos'!$A$5:$A$104,"&gt;="&amp;$E$7,'Lançamentos'!$A$5:$A$104,"&lt;="&amp;$H$7,'Lançamentos'!$C$5:$C$104,$A14,'Lançamentos'!$I$5:$I$104,'Premissas'!$H$5)=0,"",IFERROR(SUMIFS('Lançamentos'!$H$5:$H$104,'Lançamentos'!$A$5:$A$104,"&gt;="&amp;$E$7,'Lançamentos'!$A$5:$A$104,"&lt;="&amp;$H$7,'Lançamentos'!$C$5:$C$104,$A14,'Lançamentos'!$I$5:$I$104,'Premissas'!$H$5),0)))</f>
        <v/>
      </c>
      <c r="D14" s="38">
        <f>IF(OR($A14="",$E$7="",$H$7=""),"",IF(COUNTIFS('Lançamentos'!$A$5:$A$104,"&gt;="&amp;$E$7,'Lançamentos'!$A$5:$A$104,"&lt;="&amp;$H$7,'Lançamentos'!$C$5:$C$104,$A14,'Lançamentos'!$I$5:$I$104,'Premissas'!$H$6)=0,"",IFERROR(SUMIFS('Lançamentos'!$H$5:$H$104,'Lançamentos'!$A$5:$A$104,"&gt;="&amp;$E$7,'Lançamentos'!$A$5:$A$104,"&lt;="&amp;$H$7,'Lançamentos'!$C$5:$C$104,$A14,'Lançamentos'!$I$5:$I$104,'Premissas'!$H$6),0)))</f>
        <v/>
      </c>
      <c r="E14" s="38">
        <f>IF(OR($A14="",$E$7="",$H$7=""),"",IF(COUNTIFS('Lançamentos'!$A$5:$A$104,"&gt;="&amp;$E$7,'Lançamentos'!$A$5:$A$104,"&lt;="&amp;$H$7,'Lançamentos'!$C$5:$C$104,$A14,'Lançamentos'!$I$5:$I$104,'Premissas'!$H$7)=0,"",IFERROR(SUMIFS('Lançamentos'!$H$5:$H$104,'Lançamentos'!$A$5:$A$104,"&gt;="&amp;$E$7,'Lançamentos'!$A$5:$A$104,"&lt;="&amp;$H$7,'Lançamentos'!$C$5:$C$104,$A14,'Lançamentos'!$I$5:$I$104,'Premissas'!$H$7),0)))</f>
        <v/>
      </c>
      <c r="F14" s="38">
        <f>IF(A14="","",IF(COUNT(D14:E14)=0,"",SUM(D14:E14)))</f>
        <v/>
      </c>
      <c r="G14" s="38">
        <f>IF(OR(A14="",B14=""),"",B14-SUM(D14:E14))</f>
        <v/>
      </c>
      <c r="H14" s="39">
        <f>IF(OR(B14="",B14=0,F14=""),"",IFERROR(F14/B14,""))</f>
        <v/>
      </c>
      <c r="I14" s="19">
        <f>IF(A14="","",IF(B14="","Defina limite",IF(F14="","Sem compromisso",IF(G14&lt;0,"Conferir excesso",IF(H14&gt;=0.8,"Atenção ao limite","Dentro do limite")))))</f>
        <v/>
      </c>
    </row>
    <row r="15">
      <c r="A15" s="12">
        <f>IF('Premissas'!A9="","",'Premissas'!A9)</f>
        <v/>
      </c>
      <c r="B15" s="36">
        <f>IF(A15="","",IFERROR(VLOOKUP(A15,'Premissas'!$A$5:$B$104,2,FALSE),""))</f>
        <v/>
      </c>
      <c r="C15" s="36">
        <f>IF(OR($A15="",$E$7="",$H$7=""),"",IF(COUNTIFS('Lançamentos'!$A$5:$A$104,"&gt;="&amp;$E$7,'Lançamentos'!$A$5:$A$104,"&lt;="&amp;$H$7,'Lançamentos'!$C$5:$C$104,$A15,'Lançamentos'!$I$5:$I$104,'Premissas'!$H$5)=0,"",IFERROR(SUMIFS('Lançamentos'!$H$5:$H$104,'Lançamentos'!$A$5:$A$104,"&gt;="&amp;$E$7,'Lançamentos'!$A$5:$A$104,"&lt;="&amp;$H$7,'Lançamentos'!$C$5:$C$104,$A15,'Lançamentos'!$I$5:$I$104,'Premissas'!$H$5),0)))</f>
        <v/>
      </c>
      <c r="D15" s="36">
        <f>IF(OR($A15="",$E$7="",$H$7=""),"",IF(COUNTIFS('Lançamentos'!$A$5:$A$104,"&gt;="&amp;$E$7,'Lançamentos'!$A$5:$A$104,"&lt;="&amp;$H$7,'Lançamentos'!$C$5:$C$104,$A15,'Lançamentos'!$I$5:$I$104,'Premissas'!$H$6)=0,"",IFERROR(SUMIFS('Lançamentos'!$H$5:$H$104,'Lançamentos'!$A$5:$A$104,"&gt;="&amp;$E$7,'Lançamentos'!$A$5:$A$104,"&lt;="&amp;$H$7,'Lançamentos'!$C$5:$C$104,$A15,'Lançamentos'!$I$5:$I$104,'Premissas'!$H$6),0)))</f>
        <v/>
      </c>
      <c r="E15" s="36">
        <f>IF(OR($A15="",$E$7="",$H$7=""),"",IF(COUNTIFS('Lançamentos'!$A$5:$A$104,"&gt;="&amp;$E$7,'Lançamentos'!$A$5:$A$104,"&lt;="&amp;$H$7,'Lançamentos'!$C$5:$C$104,$A15,'Lançamentos'!$I$5:$I$104,'Premissas'!$H$7)=0,"",IFERROR(SUMIFS('Lançamentos'!$H$5:$H$104,'Lançamentos'!$A$5:$A$104,"&gt;="&amp;$E$7,'Lançamentos'!$A$5:$A$104,"&lt;="&amp;$H$7,'Lançamentos'!$C$5:$C$104,$A15,'Lançamentos'!$I$5:$I$104,'Premissas'!$H$7),0)))</f>
        <v/>
      </c>
      <c r="F15" s="36">
        <f>IF(A15="","",IF(COUNT(D15:E15)=0,"",SUM(D15:E15)))</f>
        <v/>
      </c>
      <c r="G15" s="36">
        <f>IF(OR(A15="",B15=""),"",B15-SUM(D15:E15))</f>
        <v/>
      </c>
      <c r="H15" s="37">
        <f>IF(OR(B15="",B15=0,F15=""),"",IFERROR(F15/B15,""))</f>
        <v/>
      </c>
      <c r="I15" s="15">
        <f>IF(A15="","",IF(B15="","Defina limite",IF(F15="","Sem compromisso",IF(G15&lt;0,"Conferir excesso",IF(H15&gt;=0.8,"Atenção ao limite","Dentro do limite")))))</f>
        <v/>
      </c>
    </row>
    <row r="16">
      <c r="A16" s="16">
        <f>IF('Premissas'!A10="","",'Premissas'!A10)</f>
        <v/>
      </c>
      <c r="B16" s="38">
        <f>IF(A16="","",IFERROR(VLOOKUP(A16,'Premissas'!$A$5:$B$104,2,FALSE),""))</f>
        <v/>
      </c>
      <c r="C16" s="38">
        <f>IF(OR($A16="",$E$7="",$H$7=""),"",IF(COUNTIFS('Lançamentos'!$A$5:$A$104,"&gt;="&amp;$E$7,'Lançamentos'!$A$5:$A$104,"&lt;="&amp;$H$7,'Lançamentos'!$C$5:$C$104,$A16,'Lançamentos'!$I$5:$I$104,'Premissas'!$H$5)=0,"",IFERROR(SUMIFS('Lançamentos'!$H$5:$H$104,'Lançamentos'!$A$5:$A$104,"&gt;="&amp;$E$7,'Lançamentos'!$A$5:$A$104,"&lt;="&amp;$H$7,'Lançamentos'!$C$5:$C$104,$A16,'Lançamentos'!$I$5:$I$104,'Premissas'!$H$5),0)))</f>
        <v/>
      </c>
      <c r="D16" s="38">
        <f>IF(OR($A16="",$E$7="",$H$7=""),"",IF(COUNTIFS('Lançamentos'!$A$5:$A$104,"&gt;="&amp;$E$7,'Lançamentos'!$A$5:$A$104,"&lt;="&amp;$H$7,'Lançamentos'!$C$5:$C$104,$A16,'Lançamentos'!$I$5:$I$104,'Premissas'!$H$6)=0,"",IFERROR(SUMIFS('Lançamentos'!$H$5:$H$104,'Lançamentos'!$A$5:$A$104,"&gt;="&amp;$E$7,'Lançamentos'!$A$5:$A$104,"&lt;="&amp;$H$7,'Lançamentos'!$C$5:$C$104,$A16,'Lançamentos'!$I$5:$I$104,'Premissas'!$H$6),0)))</f>
        <v/>
      </c>
      <c r="E16" s="38">
        <f>IF(OR($A16="",$E$7="",$H$7=""),"",IF(COUNTIFS('Lançamentos'!$A$5:$A$104,"&gt;="&amp;$E$7,'Lançamentos'!$A$5:$A$104,"&lt;="&amp;$H$7,'Lançamentos'!$C$5:$C$104,$A16,'Lançamentos'!$I$5:$I$104,'Premissas'!$H$7)=0,"",IFERROR(SUMIFS('Lançamentos'!$H$5:$H$104,'Lançamentos'!$A$5:$A$104,"&gt;="&amp;$E$7,'Lançamentos'!$A$5:$A$104,"&lt;="&amp;$H$7,'Lançamentos'!$C$5:$C$104,$A16,'Lançamentos'!$I$5:$I$104,'Premissas'!$H$7),0)))</f>
        <v/>
      </c>
      <c r="F16" s="38">
        <f>IF(A16="","",IF(COUNT(D16:E16)=0,"",SUM(D16:E16)))</f>
        <v/>
      </c>
      <c r="G16" s="38">
        <f>IF(OR(A16="",B16=""),"",B16-SUM(D16:E16))</f>
        <v/>
      </c>
      <c r="H16" s="39">
        <f>IF(OR(B16="",B16=0,F16=""),"",IFERROR(F16/B16,""))</f>
        <v/>
      </c>
      <c r="I16" s="19">
        <f>IF(A16="","",IF(B16="","Defina limite",IF(F16="","Sem compromisso",IF(G16&lt;0,"Conferir excesso",IF(H16&gt;=0.8,"Atenção ao limite","Dentro do limite")))))</f>
        <v/>
      </c>
    </row>
    <row r="17">
      <c r="A17" s="12">
        <f>IF('Premissas'!A11="","",'Premissas'!A11)</f>
        <v/>
      </c>
      <c r="B17" s="36">
        <f>IF(A17="","",IFERROR(VLOOKUP(A17,'Premissas'!$A$5:$B$104,2,FALSE),""))</f>
        <v/>
      </c>
      <c r="C17" s="36">
        <f>IF(OR($A17="",$E$7="",$H$7=""),"",IF(COUNTIFS('Lançamentos'!$A$5:$A$104,"&gt;="&amp;$E$7,'Lançamentos'!$A$5:$A$104,"&lt;="&amp;$H$7,'Lançamentos'!$C$5:$C$104,$A17,'Lançamentos'!$I$5:$I$104,'Premissas'!$H$5)=0,"",IFERROR(SUMIFS('Lançamentos'!$H$5:$H$104,'Lançamentos'!$A$5:$A$104,"&gt;="&amp;$E$7,'Lançamentos'!$A$5:$A$104,"&lt;="&amp;$H$7,'Lançamentos'!$C$5:$C$104,$A17,'Lançamentos'!$I$5:$I$104,'Premissas'!$H$5),0)))</f>
        <v/>
      </c>
      <c r="D17" s="36">
        <f>IF(OR($A17="",$E$7="",$H$7=""),"",IF(COUNTIFS('Lançamentos'!$A$5:$A$104,"&gt;="&amp;$E$7,'Lançamentos'!$A$5:$A$104,"&lt;="&amp;$H$7,'Lançamentos'!$C$5:$C$104,$A17,'Lançamentos'!$I$5:$I$104,'Premissas'!$H$6)=0,"",IFERROR(SUMIFS('Lançamentos'!$H$5:$H$104,'Lançamentos'!$A$5:$A$104,"&gt;="&amp;$E$7,'Lançamentos'!$A$5:$A$104,"&lt;="&amp;$H$7,'Lançamentos'!$C$5:$C$104,$A17,'Lançamentos'!$I$5:$I$104,'Premissas'!$H$6),0)))</f>
        <v/>
      </c>
      <c r="E17" s="36">
        <f>IF(OR($A17="",$E$7="",$H$7=""),"",IF(COUNTIFS('Lançamentos'!$A$5:$A$104,"&gt;="&amp;$E$7,'Lançamentos'!$A$5:$A$104,"&lt;="&amp;$H$7,'Lançamentos'!$C$5:$C$104,$A17,'Lançamentos'!$I$5:$I$104,'Premissas'!$H$7)=0,"",IFERROR(SUMIFS('Lançamentos'!$H$5:$H$104,'Lançamentos'!$A$5:$A$104,"&gt;="&amp;$E$7,'Lançamentos'!$A$5:$A$104,"&lt;="&amp;$H$7,'Lançamentos'!$C$5:$C$104,$A17,'Lançamentos'!$I$5:$I$104,'Premissas'!$H$7),0)))</f>
        <v/>
      </c>
      <c r="F17" s="36">
        <f>IF(A17="","",IF(COUNT(D17:E17)=0,"",SUM(D17:E17)))</f>
        <v/>
      </c>
      <c r="G17" s="36">
        <f>IF(OR(A17="",B17=""),"",B17-SUM(D17:E17))</f>
        <v/>
      </c>
      <c r="H17" s="37">
        <f>IF(OR(B17="",B17=0,F17=""),"",IFERROR(F17/B17,""))</f>
        <v/>
      </c>
      <c r="I17" s="15">
        <f>IF(A17="","",IF(B17="","Defina limite",IF(F17="","Sem compromisso",IF(G17&lt;0,"Conferir excesso",IF(H17&gt;=0.8,"Atenção ao limite","Dentro do limite")))))</f>
        <v/>
      </c>
    </row>
    <row r="18">
      <c r="A18" s="16">
        <f>IF('Premissas'!A12="","",'Premissas'!A12)</f>
        <v/>
      </c>
      <c r="B18" s="38">
        <f>IF(A18="","",IFERROR(VLOOKUP(A18,'Premissas'!$A$5:$B$104,2,FALSE),""))</f>
        <v/>
      </c>
      <c r="C18" s="38">
        <f>IF(OR($A18="",$E$7="",$H$7=""),"",IF(COUNTIFS('Lançamentos'!$A$5:$A$104,"&gt;="&amp;$E$7,'Lançamentos'!$A$5:$A$104,"&lt;="&amp;$H$7,'Lançamentos'!$C$5:$C$104,$A18,'Lançamentos'!$I$5:$I$104,'Premissas'!$H$5)=0,"",IFERROR(SUMIFS('Lançamentos'!$H$5:$H$104,'Lançamentos'!$A$5:$A$104,"&gt;="&amp;$E$7,'Lançamentos'!$A$5:$A$104,"&lt;="&amp;$H$7,'Lançamentos'!$C$5:$C$104,$A18,'Lançamentos'!$I$5:$I$104,'Premissas'!$H$5),0)))</f>
        <v/>
      </c>
      <c r="D18" s="38">
        <f>IF(OR($A18="",$E$7="",$H$7=""),"",IF(COUNTIFS('Lançamentos'!$A$5:$A$104,"&gt;="&amp;$E$7,'Lançamentos'!$A$5:$A$104,"&lt;="&amp;$H$7,'Lançamentos'!$C$5:$C$104,$A18,'Lançamentos'!$I$5:$I$104,'Premissas'!$H$6)=0,"",IFERROR(SUMIFS('Lançamentos'!$H$5:$H$104,'Lançamentos'!$A$5:$A$104,"&gt;="&amp;$E$7,'Lançamentos'!$A$5:$A$104,"&lt;="&amp;$H$7,'Lançamentos'!$C$5:$C$104,$A18,'Lançamentos'!$I$5:$I$104,'Premissas'!$H$6),0)))</f>
        <v/>
      </c>
      <c r="E18" s="38">
        <f>IF(OR($A18="",$E$7="",$H$7=""),"",IF(COUNTIFS('Lançamentos'!$A$5:$A$104,"&gt;="&amp;$E$7,'Lançamentos'!$A$5:$A$104,"&lt;="&amp;$H$7,'Lançamentos'!$C$5:$C$104,$A18,'Lançamentos'!$I$5:$I$104,'Premissas'!$H$7)=0,"",IFERROR(SUMIFS('Lançamentos'!$H$5:$H$104,'Lançamentos'!$A$5:$A$104,"&gt;="&amp;$E$7,'Lançamentos'!$A$5:$A$104,"&lt;="&amp;$H$7,'Lançamentos'!$C$5:$C$104,$A18,'Lançamentos'!$I$5:$I$104,'Premissas'!$H$7),0)))</f>
        <v/>
      </c>
      <c r="F18" s="38">
        <f>IF(A18="","",IF(COUNT(D18:E18)=0,"",SUM(D18:E18)))</f>
        <v/>
      </c>
      <c r="G18" s="38">
        <f>IF(OR(A18="",B18=""),"",B18-SUM(D18:E18))</f>
        <v/>
      </c>
      <c r="H18" s="39">
        <f>IF(OR(B18="",B18=0,F18=""),"",IFERROR(F18/B18,""))</f>
        <v/>
      </c>
      <c r="I18" s="19">
        <f>IF(A18="","",IF(B18="","Defina limite",IF(F18="","Sem compromisso",IF(G18&lt;0,"Conferir excesso",IF(H18&gt;=0.8,"Atenção ao limite","Dentro do limite")))))</f>
        <v/>
      </c>
    </row>
    <row r="19">
      <c r="A19" s="12">
        <f>IF('Premissas'!A13="","",'Premissas'!A13)</f>
        <v/>
      </c>
      <c r="B19" s="36">
        <f>IF(A19="","",IFERROR(VLOOKUP(A19,'Premissas'!$A$5:$B$104,2,FALSE),""))</f>
        <v/>
      </c>
      <c r="C19" s="36">
        <f>IF(OR($A19="",$E$7="",$H$7=""),"",IF(COUNTIFS('Lançamentos'!$A$5:$A$104,"&gt;="&amp;$E$7,'Lançamentos'!$A$5:$A$104,"&lt;="&amp;$H$7,'Lançamentos'!$C$5:$C$104,$A19,'Lançamentos'!$I$5:$I$104,'Premissas'!$H$5)=0,"",IFERROR(SUMIFS('Lançamentos'!$H$5:$H$104,'Lançamentos'!$A$5:$A$104,"&gt;="&amp;$E$7,'Lançamentos'!$A$5:$A$104,"&lt;="&amp;$H$7,'Lançamentos'!$C$5:$C$104,$A19,'Lançamentos'!$I$5:$I$104,'Premissas'!$H$5),0)))</f>
        <v/>
      </c>
      <c r="D19" s="36">
        <f>IF(OR($A19="",$E$7="",$H$7=""),"",IF(COUNTIFS('Lançamentos'!$A$5:$A$104,"&gt;="&amp;$E$7,'Lançamentos'!$A$5:$A$104,"&lt;="&amp;$H$7,'Lançamentos'!$C$5:$C$104,$A19,'Lançamentos'!$I$5:$I$104,'Premissas'!$H$6)=0,"",IFERROR(SUMIFS('Lançamentos'!$H$5:$H$104,'Lançamentos'!$A$5:$A$104,"&gt;="&amp;$E$7,'Lançamentos'!$A$5:$A$104,"&lt;="&amp;$H$7,'Lançamentos'!$C$5:$C$104,$A19,'Lançamentos'!$I$5:$I$104,'Premissas'!$H$6),0)))</f>
        <v/>
      </c>
      <c r="E19" s="36">
        <f>IF(OR($A19="",$E$7="",$H$7=""),"",IF(COUNTIFS('Lançamentos'!$A$5:$A$104,"&gt;="&amp;$E$7,'Lançamentos'!$A$5:$A$104,"&lt;="&amp;$H$7,'Lançamentos'!$C$5:$C$104,$A19,'Lançamentos'!$I$5:$I$104,'Premissas'!$H$7)=0,"",IFERROR(SUMIFS('Lançamentos'!$H$5:$H$104,'Lançamentos'!$A$5:$A$104,"&gt;="&amp;$E$7,'Lançamentos'!$A$5:$A$104,"&lt;="&amp;$H$7,'Lançamentos'!$C$5:$C$104,$A19,'Lançamentos'!$I$5:$I$104,'Premissas'!$H$7),0)))</f>
        <v/>
      </c>
      <c r="F19" s="36">
        <f>IF(A19="","",IF(COUNT(D19:E19)=0,"",SUM(D19:E19)))</f>
        <v/>
      </c>
      <c r="G19" s="36">
        <f>IF(OR(A19="",B19=""),"",B19-SUM(D19:E19))</f>
        <v/>
      </c>
      <c r="H19" s="37">
        <f>IF(OR(B19="",B19=0,F19=""),"",IFERROR(F19/B19,""))</f>
        <v/>
      </c>
      <c r="I19" s="15">
        <f>IF(A19="","",IF(B19="","Defina limite",IF(F19="","Sem compromisso",IF(G19&lt;0,"Conferir excesso",IF(H19&gt;=0.8,"Atenção ao limite","Dentro do limite")))))</f>
        <v/>
      </c>
    </row>
    <row r="20">
      <c r="A20" s="16">
        <f>IF('Premissas'!A14="","",'Premissas'!A14)</f>
        <v/>
      </c>
      <c r="B20" s="38">
        <f>IF(A20="","",IFERROR(VLOOKUP(A20,'Premissas'!$A$5:$B$104,2,FALSE),""))</f>
        <v/>
      </c>
      <c r="C20" s="38">
        <f>IF(OR($A20="",$E$7="",$H$7=""),"",IF(COUNTIFS('Lançamentos'!$A$5:$A$104,"&gt;="&amp;$E$7,'Lançamentos'!$A$5:$A$104,"&lt;="&amp;$H$7,'Lançamentos'!$C$5:$C$104,$A20,'Lançamentos'!$I$5:$I$104,'Premissas'!$H$5)=0,"",IFERROR(SUMIFS('Lançamentos'!$H$5:$H$104,'Lançamentos'!$A$5:$A$104,"&gt;="&amp;$E$7,'Lançamentos'!$A$5:$A$104,"&lt;="&amp;$H$7,'Lançamentos'!$C$5:$C$104,$A20,'Lançamentos'!$I$5:$I$104,'Premissas'!$H$5),0)))</f>
        <v/>
      </c>
      <c r="D20" s="38">
        <f>IF(OR($A20="",$E$7="",$H$7=""),"",IF(COUNTIFS('Lançamentos'!$A$5:$A$104,"&gt;="&amp;$E$7,'Lançamentos'!$A$5:$A$104,"&lt;="&amp;$H$7,'Lançamentos'!$C$5:$C$104,$A20,'Lançamentos'!$I$5:$I$104,'Premissas'!$H$6)=0,"",IFERROR(SUMIFS('Lançamentos'!$H$5:$H$104,'Lançamentos'!$A$5:$A$104,"&gt;="&amp;$E$7,'Lançamentos'!$A$5:$A$104,"&lt;="&amp;$H$7,'Lançamentos'!$C$5:$C$104,$A20,'Lançamentos'!$I$5:$I$104,'Premissas'!$H$6),0)))</f>
        <v/>
      </c>
      <c r="E20" s="38">
        <f>IF(OR($A20="",$E$7="",$H$7=""),"",IF(COUNTIFS('Lançamentos'!$A$5:$A$104,"&gt;="&amp;$E$7,'Lançamentos'!$A$5:$A$104,"&lt;="&amp;$H$7,'Lançamentos'!$C$5:$C$104,$A20,'Lançamentos'!$I$5:$I$104,'Premissas'!$H$7)=0,"",IFERROR(SUMIFS('Lançamentos'!$H$5:$H$104,'Lançamentos'!$A$5:$A$104,"&gt;="&amp;$E$7,'Lançamentos'!$A$5:$A$104,"&lt;="&amp;$H$7,'Lançamentos'!$C$5:$C$104,$A20,'Lançamentos'!$I$5:$I$104,'Premissas'!$H$7),0)))</f>
        <v/>
      </c>
      <c r="F20" s="38">
        <f>IF(A20="","",IF(COUNT(D20:E20)=0,"",SUM(D20:E20)))</f>
        <v/>
      </c>
      <c r="G20" s="38">
        <f>IF(OR(A20="",B20=""),"",B20-SUM(D20:E20))</f>
        <v/>
      </c>
      <c r="H20" s="39">
        <f>IF(OR(B20="",B20=0,F20=""),"",IFERROR(F20/B20,""))</f>
        <v/>
      </c>
      <c r="I20" s="19">
        <f>IF(A20="","",IF(B20="","Defina limite",IF(F20="","Sem compromisso",IF(G20&lt;0,"Conferir excesso",IF(H20&gt;=0.8,"Atenção ao limite","Dentro do limite")))))</f>
        <v/>
      </c>
    </row>
    <row r="21">
      <c r="A21" s="12">
        <f>IF('Premissas'!A15="","",'Premissas'!A15)</f>
        <v/>
      </c>
      <c r="B21" s="36">
        <f>IF(A21="","",IFERROR(VLOOKUP(A21,'Premissas'!$A$5:$B$104,2,FALSE),""))</f>
        <v/>
      </c>
      <c r="C21" s="36">
        <f>IF(OR($A21="",$E$7="",$H$7=""),"",IF(COUNTIFS('Lançamentos'!$A$5:$A$104,"&gt;="&amp;$E$7,'Lançamentos'!$A$5:$A$104,"&lt;="&amp;$H$7,'Lançamentos'!$C$5:$C$104,$A21,'Lançamentos'!$I$5:$I$104,'Premissas'!$H$5)=0,"",IFERROR(SUMIFS('Lançamentos'!$H$5:$H$104,'Lançamentos'!$A$5:$A$104,"&gt;="&amp;$E$7,'Lançamentos'!$A$5:$A$104,"&lt;="&amp;$H$7,'Lançamentos'!$C$5:$C$104,$A21,'Lançamentos'!$I$5:$I$104,'Premissas'!$H$5),0)))</f>
        <v/>
      </c>
      <c r="D21" s="36">
        <f>IF(OR($A21="",$E$7="",$H$7=""),"",IF(COUNTIFS('Lançamentos'!$A$5:$A$104,"&gt;="&amp;$E$7,'Lançamentos'!$A$5:$A$104,"&lt;="&amp;$H$7,'Lançamentos'!$C$5:$C$104,$A21,'Lançamentos'!$I$5:$I$104,'Premissas'!$H$6)=0,"",IFERROR(SUMIFS('Lançamentos'!$H$5:$H$104,'Lançamentos'!$A$5:$A$104,"&gt;="&amp;$E$7,'Lançamentos'!$A$5:$A$104,"&lt;="&amp;$H$7,'Lançamentos'!$C$5:$C$104,$A21,'Lançamentos'!$I$5:$I$104,'Premissas'!$H$6),0)))</f>
        <v/>
      </c>
      <c r="E21" s="36">
        <f>IF(OR($A21="",$E$7="",$H$7=""),"",IF(COUNTIFS('Lançamentos'!$A$5:$A$104,"&gt;="&amp;$E$7,'Lançamentos'!$A$5:$A$104,"&lt;="&amp;$H$7,'Lançamentos'!$C$5:$C$104,$A21,'Lançamentos'!$I$5:$I$104,'Premissas'!$H$7)=0,"",IFERROR(SUMIFS('Lançamentos'!$H$5:$H$104,'Lançamentos'!$A$5:$A$104,"&gt;="&amp;$E$7,'Lançamentos'!$A$5:$A$104,"&lt;="&amp;$H$7,'Lançamentos'!$C$5:$C$104,$A21,'Lançamentos'!$I$5:$I$104,'Premissas'!$H$7),0)))</f>
        <v/>
      </c>
      <c r="F21" s="36">
        <f>IF(A21="","",IF(COUNT(D21:E21)=0,"",SUM(D21:E21)))</f>
        <v/>
      </c>
      <c r="G21" s="36">
        <f>IF(OR(A21="",B21=""),"",B21-SUM(D21:E21))</f>
        <v/>
      </c>
      <c r="H21" s="37">
        <f>IF(OR(B21="",B21=0,F21=""),"",IFERROR(F21/B21,""))</f>
        <v/>
      </c>
      <c r="I21" s="15">
        <f>IF(A21="","",IF(B21="","Defina limite",IF(F21="","Sem compromisso",IF(G21&lt;0,"Conferir excesso",IF(H21&gt;=0.8,"Atenção ao limite","Dentro do limite")))))</f>
        <v/>
      </c>
    </row>
    <row r="22">
      <c r="A22" s="16">
        <f>IF('Premissas'!A16="","",'Premissas'!A16)</f>
        <v/>
      </c>
      <c r="B22" s="38">
        <f>IF(A22="","",IFERROR(VLOOKUP(A22,'Premissas'!$A$5:$B$104,2,FALSE),""))</f>
        <v/>
      </c>
      <c r="C22" s="38">
        <f>IF(OR($A22="",$E$7="",$H$7=""),"",IF(COUNTIFS('Lançamentos'!$A$5:$A$104,"&gt;="&amp;$E$7,'Lançamentos'!$A$5:$A$104,"&lt;="&amp;$H$7,'Lançamentos'!$C$5:$C$104,$A22,'Lançamentos'!$I$5:$I$104,'Premissas'!$H$5)=0,"",IFERROR(SUMIFS('Lançamentos'!$H$5:$H$104,'Lançamentos'!$A$5:$A$104,"&gt;="&amp;$E$7,'Lançamentos'!$A$5:$A$104,"&lt;="&amp;$H$7,'Lançamentos'!$C$5:$C$104,$A22,'Lançamentos'!$I$5:$I$104,'Premissas'!$H$5),0)))</f>
        <v/>
      </c>
      <c r="D22" s="38">
        <f>IF(OR($A22="",$E$7="",$H$7=""),"",IF(COUNTIFS('Lançamentos'!$A$5:$A$104,"&gt;="&amp;$E$7,'Lançamentos'!$A$5:$A$104,"&lt;="&amp;$H$7,'Lançamentos'!$C$5:$C$104,$A22,'Lançamentos'!$I$5:$I$104,'Premissas'!$H$6)=0,"",IFERROR(SUMIFS('Lançamentos'!$H$5:$H$104,'Lançamentos'!$A$5:$A$104,"&gt;="&amp;$E$7,'Lançamentos'!$A$5:$A$104,"&lt;="&amp;$H$7,'Lançamentos'!$C$5:$C$104,$A22,'Lançamentos'!$I$5:$I$104,'Premissas'!$H$6),0)))</f>
        <v/>
      </c>
      <c r="E22" s="38">
        <f>IF(OR($A22="",$E$7="",$H$7=""),"",IF(COUNTIFS('Lançamentos'!$A$5:$A$104,"&gt;="&amp;$E$7,'Lançamentos'!$A$5:$A$104,"&lt;="&amp;$H$7,'Lançamentos'!$C$5:$C$104,$A22,'Lançamentos'!$I$5:$I$104,'Premissas'!$H$7)=0,"",IFERROR(SUMIFS('Lançamentos'!$H$5:$H$104,'Lançamentos'!$A$5:$A$104,"&gt;="&amp;$E$7,'Lançamentos'!$A$5:$A$104,"&lt;="&amp;$H$7,'Lançamentos'!$C$5:$C$104,$A22,'Lançamentos'!$I$5:$I$104,'Premissas'!$H$7),0)))</f>
        <v/>
      </c>
      <c r="F22" s="38">
        <f>IF(A22="","",IF(COUNT(D22:E22)=0,"",SUM(D22:E22)))</f>
        <v/>
      </c>
      <c r="G22" s="38">
        <f>IF(OR(A22="",B22=""),"",B22-SUM(D22:E22))</f>
        <v/>
      </c>
      <c r="H22" s="39">
        <f>IF(OR(B22="",B22=0,F22=""),"",IFERROR(F22/B22,""))</f>
        <v/>
      </c>
      <c r="I22" s="19">
        <f>IF(A22="","",IF(B22="","Defina limite",IF(F22="","Sem compromisso",IF(G22&lt;0,"Conferir excesso",IF(H22&gt;=0.8,"Atenção ao limite","Dentro do limite")))))</f>
        <v/>
      </c>
    </row>
    <row r="23">
      <c r="A23" s="12">
        <f>IF('Premissas'!A17="","",'Premissas'!A17)</f>
        <v/>
      </c>
      <c r="B23" s="36">
        <f>IF(A23="","",IFERROR(VLOOKUP(A23,'Premissas'!$A$5:$B$104,2,FALSE),""))</f>
        <v/>
      </c>
      <c r="C23" s="36">
        <f>IF(OR($A23="",$E$7="",$H$7=""),"",IF(COUNTIFS('Lançamentos'!$A$5:$A$104,"&gt;="&amp;$E$7,'Lançamentos'!$A$5:$A$104,"&lt;="&amp;$H$7,'Lançamentos'!$C$5:$C$104,$A23,'Lançamentos'!$I$5:$I$104,'Premissas'!$H$5)=0,"",IFERROR(SUMIFS('Lançamentos'!$H$5:$H$104,'Lançamentos'!$A$5:$A$104,"&gt;="&amp;$E$7,'Lançamentos'!$A$5:$A$104,"&lt;="&amp;$H$7,'Lançamentos'!$C$5:$C$104,$A23,'Lançamentos'!$I$5:$I$104,'Premissas'!$H$5),0)))</f>
        <v/>
      </c>
      <c r="D23" s="36">
        <f>IF(OR($A23="",$E$7="",$H$7=""),"",IF(COUNTIFS('Lançamentos'!$A$5:$A$104,"&gt;="&amp;$E$7,'Lançamentos'!$A$5:$A$104,"&lt;="&amp;$H$7,'Lançamentos'!$C$5:$C$104,$A23,'Lançamentos'!$I$5:$I$104,'Premissas'!$H$6)=0,"",IFERROR(SUMIFS('Lançamentos'!$H$5:$H$104,'Lançamentos'!$A$5:$A$104,"&gt;="&amp;$E$7,'Lançamentos'!$A$5:$A$104,"&lt;="&amp;$H$7,'Lançamentos'!$C$5:$C$104,$A23,'Lançamentos'!$I$5:$I$104,'Premissas'!$H$6),0)))</f>
        <v/>
      </c>
      <c r="E23" s="36">
        <f>IF(OR($A23="",$E$7="",$H$7=""),"",IF(COUNTIFS('Lançamentos'!$A$5:$A$104,"&gt;="&amp;$E$7,'Lançamentos'!$A$5:$A$104,"&lt;="&amp;$H$7,'Lançamentos'!$C$5:$C$104,$A23,'Lançamentos'!$I$5:$I$104,'Premissas'!$H$7)=0,"",IFERROR(SUMIFS('Lançamentos'!$H$5:$H$104,'Lançamentos'!$A$5:$A$104,"&gt;="&amp;$E$7,'Lançamentos'!$A$5:$A$104,"&lt;="&amp;$H$7,'Lançamentos'!$C$5:$C$104,$A23,'Lançamentos'!$I$5:$I$104,'Premissas'!$H$7),0)))</f>
        <v/>
      </c>
      <c r="F23" s="36">
        <f>IF(A23="","",IF(COUNT(D23:E23)=0,"",SUM(D23:E23)))</f>
        <v/>
      </c>
      <c r="G23" s="36">
        <f>IF(OR(A23="",B23=""),"",B23-SUM(D23:E23))</f>
        <v/>
      </c>
      <c r="H23" s="37">
        <f>IF(OR(B23="",B23=0,F23=""),"",IFERROR(F23/B23,""))</f>
        <v/>
      </c>
      <c r="I23" s="15">
        <f>IF(A23="","",IF(B23="","Defina limite",IF(F23="","Sem compromisso",IF(G23&lt;0,"Conferir excesso",IF(H23&gt;=0.8,"Atenção ao limite","Dentro do limite")))))</f>
        <v/>
      </c>
    </row>
    <row r="24">
      <c r="A24" s="16">
        <f>IF('Premissas'!A18="","",'Premissas'!A18)</f>
        <v/>
      </c>
      <c r="B24" s="38">
        <f>IF(A24="","",IFERROR(VLOOKUP(A24,'Premissas'!$A$5:$B$104,2,FALSE),""))</f>
        <v/>
      </c>
      <c r="C24" s="38">
        <f>IF(OR($A24="",$E$7="",$H$7=""),"",IF(COUNTIFS('Lançamentos'!$A$5:$A$104,"&gt;="&amp;$E$7,'Lançamentos'!$A$5:$A$104,"&lt;="&amp;$H$7,'Lançamentos'!$C$5:$C$104,$A24,'Lançamentos'!$I$5:$I$104,'Premissas'!$H$5)=0,"",IFERROR(SUMIFS('Lançamentos'!$H$5:$H$104,'Lançamentos'!$A$5:$A$104,"&gt;="&amp;$E$7,'Lançamentos'!$A$5:$A$104,"&lt;="&amp;$H$7,'Lançamentos'!$C$5:$C$104,$A24,'Lançamentos'!$I$5:$I$104,'Premissas'!$H$5),0)))</f>
        <v/>
      </c>
      <c r="D24" s="38">
        <f>IF(OR($A24="",$E$7="",$H$7=""),"",IF(COUNTIFS('Lançamentos'!$A$5:$A$104,"&gt;="&amp;$E$7,'Lançamentos'!$A$5:$A$104,"&lt;="&amp;$H$7,'Lançamentos'!$C$5:$C$104,$A24,'Lançamentos'!$I$5:$I$104,'Premissas'!$H$6)=0,"",IFERROR(SUMIFS('Lançamentos'!$H$5:$H$104,'Lançamentos'!$A$5:$A$104,"&gt;="&amp;$E$7,'Lançamentos'!$A$5:$A$104,"&lt;="&amp;$H$7,'Lançamentos'!$C$5:$C$104,$A24,'Lançamentos'!$I$5:$I$104,'Premissas'!$H$6),0)))</f>
        <v/>
      </c>
      <c r="E24" s="38">
        <f>IF(OR($A24="",$E$7="",$H$7=""),"",IF(COUNTIFS('Lançamentos'!$A$5:$A$104,"&gt;="&amp;$E$7,'Lançamentos'!$A$5:$A$104,"&lt;="&amp;$H$7,'Lançamentos'!$C$5:$C$104,$A24,'Lançamentos'!$I$5:$I$104,'Premissas'!$H$7)=0,"",IFERROR(SUMIFS('Lançamentos'!$H$5:$H$104,'Lançamentos'!$A$5:$A$104,"&gt;="&amp;$E$7,'Lançamentos'!$A$5:$A$104,"&lt;="&amp;$H$7,'Lançamentos'!$C$5:$C$104,$A24,'Lançamentos'!$I$5:$I$104,'Premissas'!$H$7),0)))</f>
        <v/>
      </c>
      <c r="F24" s="38">
        <f>IF(A24="","",IF(COUNT(D24:E24)=0,"",SUM(D24:E24)))</f>
        <v/>
      </c>
      <c r="G24" s="38">
        <f>IF(OR(A24="",B24=""),"",B24-SUM(D24:E24))</f>
        <v/>
      </c>
      <c r="H24" s="39">
        <f>IF(OR(B24="",B24=0,F24=""),"",IFERROR(F24/B24,""))</f>
        <v/>
      </c>
      <c r="I24" s="19">
        <f>IF(A24="","",IF(B24="","Defina limite",IF(F24="","Sem compromisso",IF(G24&lt;0,"Conferir excesso",IF(H24&gt;=0.8,"Atenção ao limite","Dentro do limite")))))</f>
        <v/>
      </c>
    </row>
    <row r="25">
      <c r="A25" s="12">
        <f>IF('Premissas'!A19="","",'Premissas'!A19)</f>
        <v/>
      </c>
      <c r="B25" s="36">
        <f>IF(A25="","",IFERROR(VLOOKUP(A25,'Premissas'!$A$5:$B$104,2,FALSE),""))</f>
        <v/>
      </c>
      <c r="C25" s="36">
        <f>IF(OR($A25="",$E$7="",$H$7=""),"",IF(COUNTIFS('Lançamentos'!$A$5:$A$104,"&gt;="&amp;$E$7,'Lançamentos'!$A$5:$A$104,"&lt;="&amp;$H$7,'Lançamentos'!$C$5:$C$104,$A25,'Lançamentos'!$I$5:$I$104,'Premissas'!$H$5)=0,"",IFERROR(SUMIFS('Lançamentos'!$H$5:$H$104,'Lançamentos'!$A$5:$A$104,"&gt;="&amp;$E$7,'Lançamentos'!$A$5:$A$104,"&lt;="&amp;$H$7,'Lançamentos'!$C$5:$C$104,$A25,'Lançamentos'!$I$5:$I$104,'Premissas'!$H$5),0)))</f>
        <v/>
      </c>
      <c r="D25" s="36">
        <f>IF(OR($A25="",$E$7="",$H$7=""),"",IF(COUNTIFS('Lançamentos'!$A$5:$A$104,"&gt;="&amp;$E$7,'Lançamentos'!$A$5:$A$104,"&lt;="&amp;$H$7,'Lançamentos'!$C$5:$C$104,$A25,'Lançamentos'!$I$5:$I$104,'Premissas'!$H$6)=0,"",IFERROR(SUMIFS('Lançamentos'!$H$5:$H$104,'Lançamentos'!$A$5:$A$104,"&gt;="&amp;$E$7,'Lançamentos'!$A$5:$A$104,"&lt;="&amp;$H$7,'Lançamentos'!$C$5:$C$104,$A25,'Lançamentos'!$I$5:$I$104,'Premissas'!$H$6),0)))</f>
        <v/>
      </c>
      <c r="E25" s="36">
        <f>IF(OR($A25="",$E$7="",$H$7=""),"",IF(COUNTIFS('Lançamentos'!$A$5:$A$104,"&gt;="&amp;$E$7,'Lançamentos'!$A$5:$A$104,"&lt;="&amp;$H$7,'Lançamentos'!$C$5:$C$104,$A25,'Lançamentos'!$I$5:$I$104,'Premissas'!$H$7)=0,"",IFERROR(SUMIFS('Lançamentos'!$H$5:$H$104,'Lançamentos'!$A$5:$A$104,"&gt;="&amp;$E$7,'Lançamentos'!$A$5:$A$104,"&lt;="&amp;$H$7,'Lançamentos'!$C$5:$C$104,$A25,'Lançamentos'!$I$5:$I$104,'Premissas'!$H$7),0)))</f>
        <v/>
      </c>
      <c r="F25" s="36">
        <f>IF(A25="","",IF(COUNT(D25:E25)=0,"",SUM(D25:E25)))</f>
        <v/>
      </c>
      <c r="G25" s="36">
        <f>IF(OR(A25="",B25=""),"",B25-SUM(D25:E25))</f>
        <v/>
      </c>
      <c r="H25" s="37">
        <f>IF(OR(B25="",B25=0,F25=""),"",IFERROR(F25/B25,""))</f>
        <v/>
      </c>
      <c r="I25" s="15">
        <f>IF(A25="","",IF(B25="","Defina limite",IF(F25="","Sem compromisso",IF(G25&lt;0,"Conferir excesso",IF(H25&gt;=0.8,"Atenção ao limite","Dentro do limite")))))</f>
        <v/>
      </c>
    </row>
    <row r="26">
      <c r="A26" s="16">
        <f>IF('Premissas'!A20="","",'Premissas'!A20)</f>
        <v/>
      </c>
      <c r="B26" s="38">
        <f>IF(A26="","",IFERROR(VLOOKUP(A26,'Premissas'!$A$5:$B$104,2,FALSE),""))</f>
        <v/>
      </c>
      <c r="C26" s="38">
        <f>IF(OR($A26="",$E$7="",$H$7=""),"",IF(COUNTIFS('Lançamentos'!$A$5:$A$104,"&gt;="&amp;$E$7,'Lançamentos'!$A$5:$A$104,"&lt;="&amp;$H$7,'Lançamentos'!$C$5:$C$104,$A26,'Lançamentos'!$I$5:$I$104,'Premissas'!$H$5)=0,"",IFERROR(SUMIFS('Lançamentos'!$H$5:$H$104,'Lançamentos'!$A$5:$A$104,"&gt;="&amp;$E$7,'Lançamentos'!$A$5:$A$104,"&lt;="&amp;$H$7,'Lançamentos'!$C$5:$C$104,$A26,'Lançamentos'!$I$5:$I$104,'Premissas'!$H$5),0)))</f>
        <v/>
      </c>
      <c r="D26" s="38">
        <f>IF(OR($A26="",$E$7="",$H$7=""),"",IF(COUNTIFS('Lançamentos'!$A$5:$A$104,"&gt;="&amp;$E$7,'Lançamentos'!$A$5:$A$104,"&lt;="&amp;$H$7,'Lançamentos'!$C$5:$C$104,$A26,'Lançamentos'!$I$5:$I$104,'Premissas'!$H$6)=0,"",IFERROR(SUMIFS('Lançamentos'!$H$5:$H$104,'Lançamentos'!$A$5:$A$104,"&gt;="&amp;$E$7,'Lançamentos'!$A$5:$A$104,"&lt;="&amp;$H$7,'Lançamentos'!$C$5:$C$104,$A26,'Lançamentos'!$I$5:$I$104,'Premissas'!$H$6),0)))</f>
        <v/>
      </c>
      <c r="E26" s="38">
        <f>IF(OR($A26="",$E$7="",$H$7=""),"",IF(COUNTIFS('Lançamentos'!$A$5:$A$104,"&gt;="&amp;$E$7,'Lançamentos'!$A$5:$A$104,"&lt;="&amp;$H$7,'Lançamentos'!$C$5:$C$104,$A26,'Lançamentos'!$I$5:$I$104,'Premissas'!$H$7)=0,"",IFERROR(SUMIFS('Lançamentos'!$H$5:$H$104,'Lançamentos'!$A$5:$A$104,"&gt;="&amp;$E$7,'Lançamentos'!$A$5:$A$104,"&lt;="&amp;$H$7,'Lançamentos'!$C$5:$C$104,$A26,'Lançamentos'!$I$5:$I$104,'Premissas'!$H$7),0)))</f>
        <v/>
      </c>
      <c r="F26" s="38">
        <f>IF(A26="","",IF(COUNT(D26:E26)=0,"",SUM(D26:E26)))</f>
        <v/>
      </c>
      <c r="G26" s="38">
        <f>IF(OR(A26="",B26=""),"",B26-SUM(D26:E26))</f>
        <v/>
      </c>
      <c r="H26" s="39">
        <f>IF(OR(B26="",B26=0,F26=""),"",IFERROR(F26/B26,""))</f>
        <v/>
      </c>
      <c r="I26" s="19">
        <f>IF(A26="","",IF(B26="","Defina limite",IF(F26="","Sem compromisso",IF(G26&lt;0,"Conferir excesso",IF(H26&gt;=0.8,"Atenção ao limite","Dentro do limite")))))</f>
        <v/>
      </c>
    </row>
    <row r="27">
      <c r="A27" s="12">
        <f>IF('Premissas'!A21="","",'Premissas'!A21)</f>
        <v/>
      </c>
      <c r="B27" s="36">
        <f>IF(A27="","",IFERROR(VLOOKUP(A27,'Premissas'!$A$5:$B$104,2,FALSE),""))</f>
        <v/>
      </c>
      <c r="C27" s="36">
        <f>IF(OR($A27="",$E$7="",$H$7=""),"",IF(COUNTIFS('Lançamentos'!$A$5:$A$104,"&gt;="&amp;$E$7,'Lançamentos'!$A$5:$A$104,"&lt;="&amp;$H$7,'Lançamentos'!$C$5:$C$104,$A27,'Lançamentos'!$I$5:$I$104,'Premissas'!$H$5)=0,"",IFERROR(SUMIFS('Lançamentos'!$H$5:$H$104,'Lançamentos'!$A$5:$A$104,"&gt;="&amp;$E$7,'Lançamentos'!$A$5:$A$104,"&lt;="&amp;$H$7,'Lançamentos'!$C$5:$C$104,$A27,'Lançamentos'!$I$5:$I$104,'Premissas'!$H$5),0)))</f>
        <v/>
      </c>
      <c r="D27" s="36">
        <f>IF(OR($A27="",$E$7="",$H$7=""),"",IF(COUNTIFS('Lançamentos'!$A$5:$A$104,"&gt;="&amp;$E$7,'Lançamentos'!$A$5:$A$104,"&lt;="&amp;$H$7,'Lançamentos'!$C$5:$C$104,$A27,'Lançamentos'!$I$5:$I$104,'Premissas'!$H$6)=0,"",IFERROR(SUMIFS('Lançamentos'!$H$5:$H$104,'Lançamentos'!$A$5:$A$104,"&gt;="&amp;$E$7,'Lançamentos'!$A$5:$A$104,"&lt;="&amp;$H$7,'Lançamentos'!$C$5:$C$104,$A27,'Lançamentos'!$I$5:$I$104,'Premissas'!$H$6),0)))</f>
        <v/>
      </c>
      <c r="E27" s="36">
        <f>IF(OR($A27="",$E$7="",$H$7=""),"",IF(COUNTIFS('Lançamentos'!$A$5:$A$104,"&gt;="&amp;$E$7,'Lançamentos'!$A$5:$A$104,"&lt;="&amp;$H$7,'Lançamentos'!$C$5:$C$104,$A27,'Lançamentos'!$I$5:$I$104,'Premissas'!$H$7)=0,"",IFERROR(SUMIFS('Lançamentos'!$H$5:$H$104,'Lançamentos'!$A$5:$A$104,"&gt;="&amp;$E$7,'Lançamentos'!$A$5:$A$104,"&lt;="&amp;$H$7,'Lançamentos'!$C$5:$C$104,$A27,'Lançamentos'!$I$5:$I$104,'Premissas'!$H$7),0)))</f>
        <v/>
      </c>
      <c r="F27" s="36">
        <f>IF(A27="","",IF(COUNT(D27:E27)=0,"",SUM(D27:E27)))</f>
        <v/>
      </c>
      <c r="G27" s="36">
        <f>IF(OR(A27="",B27=""),"",B27-SUM(D27:E27))</f>
        <v/>
      </c>
      <c r="H27" s="37">
        <f>IF(OR(B27="",B27=0,F27=""),"",IFERROR(F27/B27,""))</f>
        <v/>
      </c>
      <c r="I27" s="15">
        <f>IF(A27="","",IF(B27="","Defina limite",IF(F27="","Sem compromisso",IF(G27&lt;0,"Conferir excesso",IF(H27&gt;=0.8,"Atenção ao limite","Dentro do limite")))))</f>
        <v/>
      </c>
    </row>
    <row r="28">
      <c r="A28" s="16">
        <f>IF('Premissas'!A22="","",'Premissas'!A22)</f>
        <v/>
      </c>
      <c r="B28" s="38">
        <f>IF(A28="","",IFERROR(VLOOKUP(A28,'Premissas'!$A$5:$B$104,2,FALSE),""))</f>
        <v/>
      </c>
      <c r="C28" s="38">
        <f>IF(OR($A28="",$E$7="",$H$7=""),"",IF(COUNTIFS('Lançamentos'!$A$5:$A$104,"&gt;="&amp;$E$7,'Lançamentos'!$A$5:$A$104,"&lt;="&amp;$H$7,'Lançamentos'!$C$5:$C$104,$A28,'Lançamentos'!$I$5:$I$104,'Premissas'!$H$5)=0,"",IFERROR(SUMIFS('Lançamentos'!$H$5:$H$104,'Lançamentos'!$A$5:$A$104,"&gt;="&amp;$E$7,'Lançamentos'!$A$5:$A$104,"&lt;="&amp;$H$7,'Lançamentos'!$C$5:$C$104,$A28,'Lançamentos'!$I$5:$I$104,'Premissas'!$H$5),0)))</f>
        <v/>
      </c>
      <c r="D28" s="38">
        <f>IF(OR($A28="",$E$7="",$H$7=""),"",IF(COUNTIFS('Lançamentos'!$A$5:$A$104,"&gt;="&amp;$E$7,'Lançamentos'!$A$5:$A$104,"&lt;="&amp;$H$7,'Lançamentos'!$C$5:$C$104,$A28,'Lançamentos'!$I$5:$I$104,'Premissas'!$H$6)=0,"",IFERROR(SUMIFS('Lançamentos'!$H$5:$H$104,'Lançamentos'!$A$5:$A$104,"&gt;="&amp;$E$7,'Lançamentos'!$A$5:$A$104,"&lt;="&amp;$H$7,'Lançamentos'!$C$5:$C$104,$A28,'Lançamentos'!$I$5:$I$104,'Premissas'!$H$6),0)))</f>
        <v/>
      </c>
      <c r="E28" s="38">
        <f>IF(OR($A28="",$E$7="",$H$7=""),"",IF(COUNTIFS('Lançamentos'!$A$5:$A$104,"&gt;="&amp;$E$7,'Lançamentos'!$A$5:$A$104,"&lt;="&amp;$H$7,'Lançamentos'!$C$5:$C$104,$A28,'Lançamentos'!$I$5:$I$104,'Premissas'!$H$7)=0,"",IFERROR(SUMIFS('Lançamentos'!$H$5:$H$104,'Lançamentos'!$A$5:$A$104,"&gt;="&amp;$E$7,'Lançamentos'!$A$5:$A$104,"&lt;="&amp;$H$7,'Lançamentos'!$C$5:$C$104,$A28,'Lançamentos'!$I$5:$I$104,'Premissas'!$H$7),0)))</f>
        <v/>
      </c>
      <c r="F28" s="38">
        <f>IF(A28="","",IF(COUNT(D28:E28)=0,"",SUM(D28:E28)))</f>
        <v/>
      </c>
      <c r="G28" s="38">
        <f>IF(OR(A28="",B28=""),"",B28-SUM(D28:E28))</f>
        <v/>
      </c>
      <c r="H28" s="39">
        <f>IF(OR(B28="",B28=0,F28=""),"",IFERROR(F28/B28,""))</f>
        <v/>
      </c>
      <c r="I28" s="19">
        <f>IF(A28="","",IF(B28="","Defina limite",IF(F28="","Sem compromisso",IF(G28&lt;0,"Conferir excesso",IF(H28&gt;=0.8,"Atenção ao limite","Dentro do limite")))))</f>
        <v/>
      </c>
    </row>
    <row r="29">
      <c r="A29" s="12">
        <f>IF('Premissas'!A23="","",'Premissas'!A23)</f>
        <v/>
      </c>
      <c r="B29" s="36">
        <f>IF(A29="","",IFERROR(VLOOKUP(A29,'Premissas'!$A$5:$B$104,2,FALSE),""))</f>
        <v/>
      </c>
      <c r="C29" s="36">
        <f>IF(OR($A29="",$E$7="",$H$7=""),"",IF(COUNTIFS('Lançamentos'!$A$5:$A$104,"&gt;="&amp;$E$7,'Lançamentos'!$A$5:$A$104,"&lt;="&amp;$H$7,'Lançamentos'!$C$5:$C$104,$A29,'Lançamentos'!$I$5:$I$104,'Premissas'!$H$5)=0,"",IFERROR(SUMIFS('Lançamentos'!$H$5:$H$104,'Lançamentos'!$A$5:$A$104,"&gt;="&amp;$E$7,'Lançamentos'!$A$5:$A$104,"&lt;="&amp;$H$7,'Lançamentos'!$C$5:$C$104,$A29,'Lançamentos'!$I$5:$I$104,'Premissas'!$H$5),0)))</f>
        <v/>
      </c>
      <c r="D29" s="36">
        <f>IF(OR($A29="",$E$7="",$H$7=""),"",IF(COUNTIFS('Lançamentos'!$A$5:$A$104,"&gt;="&amp;$E$7,'Lançamentos'!$A$5:$A$104,"&lt;="&amp;$H$7,'Lançamentos'!$C$5:$C$104,$A29,'Lançamentos'!$I$5:$I$104,'Premissas'!$H$6)=0,"",IFERROR(SUMIFS('Lançamentos'!$H$5:$H$104,'Lançamentos'!$A$5:$A$104,"&gt;="&amp;$E$7,'Lançamentos'!$A$5:$A$104,"&lt;="&amp;$H$7,'Lançamentos'!$C$5:$C$104,$A29,'Lançamentos'!$I$5:$I$104,'Premissas'!$H$6),0)))</f>
        <v/>
      </c>
      <c r="E29" s="36">
        <f>IF(OR($A29="",$E$7="",$H$7=""),"",IF(COUNTIFS('Lançamentos'!$A$5:$A$104,"&gt;="&amp;$E$7,'Lançamentos'!$A$5:$A$104,"&lt;="&amp;$H$7,'Lançamentos'!$C$5:$C$104,$A29,'Lançamentos'!$I$5:$I$104,'Premissas'!$H$7)=0,"",IFERROR(SUMIFS('Lançamentos'!$H$5:$H$104,'Lançamentos'!$A$5:$A$104,"&gt;="&amp;$E$7,'Lançamentos'!$A$5:$A$104,"&lt;="&amp;$H$7,'Lançamentos'!$C$5:$C$104,$A29,'Lançamentos'!$I$5:$I$104,'Premissas'!$H$7),0)))</f>
        <v/>
      </c>
      <c r="F29" s="36">
        <f>IF(A29="","",IF(COUNT(D29:E29)=0,"",SUM(D29:E29)))</f>
        <v/>
      </c>
      <c r="G29" s="36">
        <f>IF(OR(A29="",B29=""),"",B29-SUM(D29:E29))</f>
        <v/>
      </c>
      <c r="H29" s="37">
        <f>IF(OR(B29="",B29=0,F29=""),"",IFERROR(F29/B29,""))</f>
        <v/>
      </c>
      <c r="I29" s="15">
        <f>IF(A29="","",IF(B29="","Defina limite",IF(F29="","Sem compromisso",IF(G29&lt;0,"Conferir excesso",IF(H29&gt;=0.8,"Atenção ao limite","Dentro do limite")))))</f>
        <v/>
      </c>
    </row>
    <row r="30">
      <c r="A30" s="16">
        <f>IF('Premissas'!A24="","",'Premissas'!A24)</f>
        <v/>
      </c>
      <c r="B30" s="38">
        <f>IF(A30="","",IFERROR(VLOOKUP(A30,'Premissas'!$A$5:$B$104,2,FALSE),""))</f>
        <v/>
      </c>
      <c r="C30" s="38">
        <f>IF(OR($A30="",$E$7="",$H$7=""),"",IF(COUNTIFS('Lançamentos'!$A$5:$A$104,"&gt;="&amp;$E$7,'Lançamentos'!$A$5:$A$104,"&lt;="&amp;$H$7,'Lançamentos'!$C$5:$C$104,$A30,'Lançamentos'!$I$5:$I$104,'Premissas'!$H$5)=0,"",IFERROR(SUMIFS('Lançamentos'!$H$5:$H$104,'Lançamentos'!$A$5:$A$104,"&gt;="&amp;$E$7,'Lançamentos'!$A$5:$A$104,"&lt;="&amp;$H$7,'Lançamentos'!$C$5:$C$104,$A30,'Lançamentos'!$I$5:$I$104,'Premissas'!$H$5),0)))</f>
        <v/>
      </c>
      <c r="D30" s="38">
        <f>IF(OR($A30="",$E$7="",$H$7=""),"",IF(COUNTIFS('Lançamentos'!$A$5:$A$104,"&gt;="&amp;$E$7,'Lançamentos'!$A$5:$A$104,"&lt;="&amp;$H$7,'Lançamentos'!$C$5:$C$104,$A30,'Lançamentos'!$I$5:$I$104,'Premissas'!$H$6)=0,"",IFERROR(SUMIFS('Lançamentos'!$H$5:$H$104,'Lançamentos'!$A$5:$A$104,"&gt;="&amp;$E$7,'Lançamentos'!$A$5:$A$104,"&lt;="&amp;$H$7,'Lançamentos'!$C$5:$C$104,$A30,'Lançamentos'!$I$5:$I$104,'Premissas'!$H$6),0)))</f>
        <v/>
      </c>
      <c r="E30" s="38">
        <f>IF(OR($A30="",$E$7="",$H$7=""),"",IF(COUNTIFS('Lançamentos'!$A$5:$A$104,"&gt;="&amp;$E$7,'Lançamentos'!$A$5:$A$104,"&lt;="&amp;$H$7,'Lançamentos'!$C$5:$C$104,$A30,'Lançamentos'!$I$5:$I$104,'Premissas'!$H$7)=0,"",IFERROR(SUMIFS('Lançamentos'!$H$5:$H$104,'Lançamentos'!$A$5:$A$104,"&gt;="&amp;$E$7,'Lançamentos'!$A$5:$A$104,"&lt;="&amp;$H$7,'Lançamentos'!$C$5:$C$104,$A30,'Lançamentos'!$I$5:$I$104,'Premissas'!$H$7),0)))</f>
        <v/>
      </c>
      <c r="F30" s="38">
        <f>IF(A30="","",IF(COUNT(D30:E30)=0,"",SUM(D30:E30)))</f>
        <v/>
      </c>
      <c r="G30" s="38">
        <f>IF(OR(A30="",B30=""),"",B30-SUM(D30:E30))</f>
        <v/>
      </c>
      <c r="H30" s="39">
        <f>IF(OR(B30="",B30=0,F30=""),"",IFERROR(F30/B30,""))</f>
        <v/>
      </c>
      <c r="I30" s="19">
        <f>IF(A30="","",IF(B30="","Defina limite",IF(F30="","Sem compromisso",IF(G30&lt;0,"Conferir excesso",IF(H30&gt;=0.8,"Atenção ao limite","Dentro do limite")))))</f>
        <v/>
      </c>
    </row>
    <row r="31">
      <c r="A31" s="12">
        <f>IF('Premissas'!A25="","",'Premissas'!A25)</f>
        <v/>
      </c>
      <c r="B31" s="36">
        <f>IF(A31="","",IFERROR(VLOOKUP(A31,'Premissas'!$A$5:$B$104,2,FALSE),""))</f>
        <v/>
      </c>
      <c r="C31" s="36">
        <f>IF(OR($A31="",$E$7="",$H$7=""),"",IF(COUNTIFS('Lançamentos'!$A$5:$A$104,"&gt;="&amp;$E$7,'Lançamentos'!$A$5:$A$104,"&lt;="&amp;$H$7,'Lançamentos'!$C$5:$C$104,$A31,'Lançamentos'!$I$5:$I$104,'Premissas'!$H$5)=0,"",IFERROR(SUMIFS('Lançamentos'!$H$5:$H$104,'Lançamentos'!$A$5:$A$104,"&gt;="&amp;$E$7,'Lançamentos'!$A$5:$A$104,"&lt;="&amp;$H$7,'Lançamentos'!$C$5:$C$104,$A31,'Lançamentos'!$I$5:$I$104,'Premissas'!$H$5),0)))</f>
        <v/>
      </c>
      <c r="D31" s="36">
        <f>IF(OR($A31="",$E$7="",$H$7=""),"",IF(COUNTIFS('Lançamentos'!$A$5:$A$104,"&gt;="&amp;$E$7,'Lançamentos'!$A$5:$A$104,"&lt;="&amp;$H$7,'Lançamentos'!$C$5:$C$104,$A31,'Lançamentos'!$I$5:$I$104,'Premissas'!$H$6)=0,"",IFERROR(SUMIFS('Lançamentos'!$H$5:$H$104,'Lançamentos'!$A$5:$A$104,"&gt;="&amp;$E$7,'Lançamentos'!$A$5:$A$104,"&lt;="&amp;$H$7,'Lançamentos'!$C$5:$C$104,$A31,'Lançamentos'!$I$5:$I$104,'Premissas'!$H$6),0)))</f>
        <v/>
      </c>
      <c r="E31" s="36">
        <f>IF(OR($A31="",$E$7="",$H$7=""),"",IF(COUNTIFS('Lançamentos'!$A$5:$A$104,"&gt;="&amp;$E$7,'Lançamentos'!$A$5:$A$104,"&lt;="&amp;$H$7,'Lançamentos'!$C$5:$C$104,$A31,'Lançamentos'!$I$5:$I$104,'Premissas'!$H$7)=0,"",IFERROR(SUMIFS('Lançamentos'!$H$5:$H$104,'Lançamentos'!$A$5:$A$104,"&gt;="&amp;$E$7,'Lançamentos'!$A$5:$A$104,"&lt;="&amp;$H$7,'Lançamentos'!$C$5:$C$104,$A31,'Lançamentos'!$I$5:$I$104,'Premissas'!$H$7),0)))</f>
        <v/>
      </c>
      <c r="F31" s="36">
        <f>IF(A31="","",IF(COUNT(D31:E31)=0,"",SUM(D31:E31)))</f>
        <v/>
      </c>
      <c r="G31" s="36">
        <f>IF(OR(A31="",B31=""),"",B31-SUM(D31:E31))</f>
        <v/>
      </c>
      <c r="H31" s="37">
        <f>IF(OR(B31="",B31=0,F31=""),"",IFERROR(F31/B31,""))</f>
        <v/>
      </c>
      <c r="I31" s="15">
        <f>IF(A31="","",IF(B31="","Defina limite",IF(F31="","Sem compromisso",IF(G31&lt;0,"Conferir excesso",IF(H31&gt;=0.8,"Atenção ao limite","Dentro do limite")))))</f>
        <v/>
      </c>
    </row>
    <row r="32">
      <c r="A32" s="16">
        <f>IF('Premissas'!A26="","",'Premissas'!A26)</f>
        <v/>
      </c>
      <c r="B32" s="38">
        <f>IF(A32="","",IFERROR(VLOOKUP(A32,'Premissas'!$A$5:$B$104,2,FALSE),""))</f>
        <v/>
      </c>
      <c r="C32" s="38">
        <f>IF(OR($A32="",$E$7="",$H$7=""),"",IF(COUNTIFS('Lançamentos'!$A$5:$A$104,"&gt;="&amp;$E$7,'Lançamentos'!$A$5:$A$104,"&lt;="&amp;$H$7,'Lançamentos'!$C$5:$C$104,$A32,'Lançamentos'!$I$5:$I$104,'Premissas'!$H$5)=0,"",IFERROR(SUMIFS('Lançamentos'!$H$5:$H$104,'Lançamentos'!$A$5:$A$104,"&gt;="&amp;$E$7,'Lançamentos'!$A$5:$A$104,"&lt;="&amp;$H$7,'Lançamentos'!$C$5:$C$104,$A32,'Lançamentos'!$I$5:$I$104,'Premissas'!$H$5),0)))</f>
        <v/>
      </c>
      <c r="D32" s="38">
        <f>IF(OR($A32="",$E$7="",$H$7=""),"",IF(COUNTIFS('Lançamentos'!$A$5:$A$104,"&gt;="&amp;$E$7,'Lançamentos'!$A$5:$A$104,"&lt;="&amp;$H$7,'Lançamentos'!$C$5:$C$104,$A32,'Lançamentos'!$I$5:$I$104,'Premissas'!$H$6)=0,"",IFERROR(SUMIFS('Lançamentos'!$H$5:$H$104,'Lançamentos'!$A$5:$A$104,"&gt;="&amp;$E$7,'Lançamentos'!$A$5:$A$104,"&lt;="&amp;$H$7,'Lançamentos'!$C$5:$C$104,$A32,'Lançamentos'!$I$5:$I$104,'Premissas'!$H$6),0)))</f>
        <v/>
      </c>
      <c r="E32" s="38">
        <f>IF(OR($A32="",$E$7="",$H$7=""),"",IF(COUNTIFS('Lançamentos'!$A$5:$A$104,"&gt;="&amp;$E$7,'Lançamentos'!$A$5:$A$104,"&lt;="&amp;$H$7,'Lançamentos'!$C$5:$C$104,$A32,'Lançamentos'!$I$5:$I$104,'Premissas'!$H$7)=0,"",IFERROR(SUMIFS('Lançamentos'!$H$5:$H$104,'Lançamentos'!$A$5:$A$104,"&gt;="&amp;$E$7,'Lançamentos'!$A$5:$A$104,"&lt;="&amp;$H$7,'Lançamentos'!$C$5:$C$104,$A32,'Lançamentos'!$I$5:$I$104,'Premissas'!$H$7),0)))</f>
        <v/>
      </c>
      <c r="F32" s="38">
        <f>IF(A32="","",IF(COUNT(D32:E32)=0,"",SUM(D32:E32)))</f>
        <v/>
      </c>
      <c r="G32" s="38">
        <f>IF(OR(A32="",B32=""),"",B32-SUM(D32:E32))</f>
        <v/>
      </c>
      <c r="H32" s="39">
        <f>IF(OR(B32="",B32=0,F32=""),"",IFERROR(F32/B32,""))</f>
        <v/>
      </c>
      <c r="I32" s="19">
        <f>IF(A32="","",IF(B32="","Defina limite",IF(F32="","Sem compromisso",IF(G32&lt;0,"Conferir excesso",IF(H32&gt;=0.8,"Atenção ao limite","Dentro do limite")))))</f>
        <v/>
      </c>
    </row>
    <row r="33">
      <c r="A33" s="12">
        <f>IF('Premissas'!A27="","",'Premissas'!A27)</f>
        <v/>
      </c>
      <c r="B33" s="36">
        <f>IF(A33="","",IFERROR(VLOOKUP(A33,'Premissas'!$A$5:$B$104,2,FALSE),""))</f>
        <v/>
      </c>
      <c r="C33" s="36">
        <f>IF(OR($A33="",$E$7="",$H$7=""),"",IF(COUNTIFS('Lançamentos'!$A$5:$A$104,"&gt;="&amp;$E$7,'Lançamentos'!$A$5:$A$104,"&lt;="&amp;$H$7,'Lançamentos'!$C$5:$C$104,$A33,'Lançamentos'!$I$5:$I$104,'Premissas'!$H$5)=0,"",IFERROR(SUMIFS('Lançamentos'!$H$5:$H$104,'Lançamentos'!$A$5:$A$104,"&gt;="&amp;$E$7,'Lançamentos'!$A$5:$A$104,"&lt;="&amp;$H$7,'Lançamentos'!$C$5:$C$104,$A33,'Lançamentos'!$I$5:$I$104,'Premissas'!$H$5),0)))</f>
        <v/>
      </c>
      <c r="D33" s="36">
        <f>IF(OR($A33="",$E$7="",$H$7=""),"",IF(COUNTIFS('Lançamentos'!$A$5:$A$104,"&gt;="&amp;$E$7,'Lançamentos'!$A$5:$A$104,"&lt;="&amp;$H$7,'Lançamentos'!$C$5:$C$104,$A33,'Lançamentos'!$I$5:$I$104,'Premissas'!$H$6)=0,"",IFERROR(SUMIFS('Lançamentos'!$H$5:$H$104,'Lançamentos'!$A$5:$A$104,"&gt;="&amp;$E$7,'Lançamentos'!$A$5:$A$104,"&lt;="&amp;$H$7,'Lançamentos'!$C$5:$C$104,$A33,'Lançamentos'!$I$5:$I$104,'Premissas'!$H$6),0)))</f>
        <v/>
      </c>
      <c r="E33" s="36">
        <f>IF(OR($A33="",$E$7="",$H$7=""),"",IF(COUNTIFS('Lançamentos'!$A$5:$A$104,"&gt;="&amp;$E$7,'Lançamentos'!$A$5:$A$104,"&lt;="&amp;$H$7,'Lançamentos'!$C$5:$C$104,$A33,'Lançamentos'!$I$5:$I$104,'Premissas'!$H$7)=0,"",IFERROR(SUMIFS('Lançamentos'!$H$5:$H$104,'Lançamentos'!$A$5:$A$104,"&gt;="&amp;$E$7,'Lançamentos'!$A$5:$A$104,"&lt;="&amp;$H$7,'Lançamentos'!$C$5:$C$104,$A33,'Lançamentos'!$I$5:$I$104,'Premissas'!$H$7),0)))</f>
        <v/>
      </c>
      <c r="F33" s="36">
        <f>IF(A33="","",IF(COUNT(D33:E33)=0,"",SUM(D33:E33)))</f>
        <v/>
      </c>
      <c r="G33" s="36">
        <f>IF(OR(A33="",B33=""),"",B33-SUM(D33:E33))</f>
        <v/>
      </c>
      <c r="H33" s="37">
        <f>IF(OR(B33="",B33=0,F33=""),"",IFERROR(F33/B33,""))</f>
        <v/>
      </c>
      <c r="I33" s="15">
        <f>IF(A33="","",IF(B33="","Defina limite",IF(F33="","Sem compromisso",IF(G33&lt;0,"Conferir excesso",IF(H33&gt;=0.8,"Atenção ao limite","Dentro do limite")))))</f>
        <v/>
      </c>
    </row>
    <row r="34">
      <c r="A34" s="16">
        <f>IF('Premissas'!A28="","",'Premissas'!A28)</f>
        <v/>
      </c>
      <c r="B34" s="38">
        <f>IF(A34="","",IFERROR(VLOOKUP(A34,'Premissas'!$A$5:$B$104,2,FALSE),""))</f>
        <v/>
      </c>
      <c r="C34" s="38">
        <f>IF(OR($A34="",$E$7="",$H$7=""),"",IF(COUNTIFS('Lançamentos'!$A$5:$A$104,"&gt;="&amp;$E$7,'Lançamentos'!$A$5:$A$104,"&lt;="&amp;$H$7,'Lançamentos'!$C$5:$C$104,$A34,'Lançamentos'!$I$5:$I$104,'Premissas'!$H$5)=0,"",IFERROR(SUMIFS('Lançamentos'!$H$5:$H$104,'Lançamentos'!$A$5:$A$104,"&gt;="&amp;$E$7,'Lançamentos'!$A$5:$A$104,"&lt;="&amp;$H$7,'Lançamentos'!$C$5:$C$104,$A34,'Lançamentos'!$I$5:$I$104,'Premissas'!$H$5),0)))</f>
        <v/>
      </c>
      <c r="D34" s="38">
        <f>IF(OR($A34="",$E$7="",$H$7=""),"",IF(COUNTIFS('Lançamentos'!$A$5:$A$104,"&gt;="&amp;$E$7,'Lançamentos'!$A$5:$A$104,"&lt;="&amp;$H$7,'Lançamentos'!$C$5:$C$104,$A34,'Lançamentos'!$I$5:$I$104,'Premissas'!$H$6)=0,"",IFERROR(SUMIFS('Lançamentos'!$H$5:$H$104,'Lançamentos'!$A$5:$A$104,"&gt;="&amp;$E$7,'Lançamentos'!$A$5:$A$104,"&lt;="&amp;$H$7,'Lançamentos'!$C$5:$C$104,$A34,'Lançamentos'!$I$5:$I$104,'Premissas'!$H$6),0)))</f>
        <v/>
      </c>
      <c r="E34" s="38">
        <f>IF(OR($A34="",$E$7="",$H$7=""),"",IF(COUNTIFS('Lançamentos'!$A$5:$A$104,"&gt;="&amp;$E$7,'Lançamentos'!$A$5:$A$104,"&lt;="&amp;$H$7,'Lançamentos'!$C$5:$C$104,$A34,'Lançamentos'!$I$5:$I$104,'Premissas'!$H$7)=0,"",IFERROR(SUMIFS('Lançamentos'!$H$5:$H$104,'Lançamentos'!$A$5:$A$104,"&gt;="&amp;$E$7,'Lançamentos'!$A$5:$A$104,"&lt;="&amp;$H$7,'Lançamentos'!$C$5:$C$104,$A34,'Lançamentos'!$I$5:$I$104,'Premissas'!$H$7),0)))</f>
        <v/>
      </c>
      <c r="F34" s="38">
        <f>IF(A34="","",IF(COUNT(D34:E34)=0,"",SUM(D34:E34)))</f>
        <v/>
      </c>
      <c r="G34" s="38">
        <f>IF(OR(A34="",B34=""),"",B34-SUM(D34:E34))</f>
        <v/>
      </c>
      <c r="H34" s="39">
        <f>IF(OR(B34="",B34=0,F34=""),"",IFERROR(F34/B34,""))</f>
        <v/>
      </c>
      <c r="I34" s="19">
        <f>IF(A34="","",IF(B34="","Defina limite",IF(F34="","Sem compromisso",IF(G34&lt;0,"Conferir excesso",IF(H34&gt;=0.8,"Atenção ao limite","Dentro do limite")))))</f>
        <v/>
      </c>
    </row>
    <row r="35">
      <c r="A35" s="12">
        <f>IF('Premissas'!A29="","",'Premissas'!A29)</f>
        <v/>
      </c>
      <c r="B35" s="36">
        <f>IF(A35="","",IFERROR(VLOOKUP(A35,'Premissas'!$A$5:$B$104,2,FALSE),""))</f>
        <v/>
      </c>
      <c r="C35" s="36">
        <f>IF(OR($A35="",$E$7="",$H$7=""),"",IF(COUNTIFS('Lançamentos'!$A$5:$A$104,"&gt;="&amp;$E$7,'Lançamentos'!$A$5:$A$104,"&lt;="&amp;$H$7,'Lançamentos'!$C$5:$C$104,$A35,'Lançamentos'!$I$5:$I$104,'Premissas'!$H$5)=0,"",IFERROR(SUMIFS('Lançamentos'!$H$5:$H$104,'Lançamentos'!$A$5:$A$104,"&gt;="&amp;$E$7,'Lançamentos'!$A$5:$A$104,"&lt;="&amp;$H$7,'Lançamentos'!$C$5:$C$104,$A35,'Lançamentos'!$I$5:$I$104,'Premissas'!$H$5),0)))</f>
        <v/>
      </c>
      <c r="D35" s="36">
        <f>IF(OR($A35="",$E$7="",$H$7=""),"",IF(COUNTIFS('Lançamentos'!$A$5:$A$104,"&gt;="&amp;$E$7,'Lançamentos'!$A$5:$A$104,"&lt;="&amp;$H$7,'Lançamentos'!$C$5:$C$104,$A35,'Lançamentos'!$I$5:$I$104,'Premissas'!$H$6)=0,"",IFERROR(SUMIFS('Lançamentos'!$H$5:$H$104,'Lançamentos'!$A$5:$A$104,"&gt;="&amp;$E$7,'Lançamentos'!$A$5:$A$104,"&lt;="&amp;$H$7,'Lançamentos'!$C$5:$C$104,$A35,'Lançamentos'!$I$5:$I$104,'Premissas'!$H$6),0)))</f>
        <v/>
      </c>
      <c r="E35" s="36">
        <f>IF(OR($A35="",$E$7="",$H$7=""),"",IF(COUNTIFS('Lançamentos'!$A$5:$A$104,"&gt;="&amp;$E$7,'Lançamentos'!$A$5:$A$104,"&lt;="&amp;$H$7,'Lançamentos'!$C$5:$C$104,$A35,'Lançamentos'!$I$5:$I$104,'Premissas'!$H$7)=0,"",IFERROR(SUMIFS('Lançamentos'!$H$5:$H$104,'Lançamentos'!$A$5:$A$104,"&gt;="&amp;$E$7,'Lançamentos'!$A$5:$A$104,"&lt;="&amp;$H$7,'Lançamentos'!$C$5:$C$104,$A35,'Lançamentos'!$I$5:$I$104,'Premissas'!$H$7),0)))</f>
        <v/>
      </c>
      <c r="F35" s="36">
        <f>IF(A35="","",IF(COUNT(D35:E35)=0,"",SUM(D35:E35)))</f>
        <v/>
      </c>
      <c r="G35" s="36">
        <f>IF(OR(A35="",B35=""),"",B35-SUM(D35:E35))</f>
        <v/>
      </c>
      <c r="H35" s="37">
        <f>IF(OR(B35="",B35=0,F35=""),"",IFERROR(F35/B35,""))</f>
        <v/>
      </c>
      <c r="I35" s="15">
        <f>IF(A35="","",IF(B35="","Defina limite",IF(F35="","Sem compromisso",IF(G35&lt;0,"Conferir excesso",IF(H35&gt;=0.8,"Atenção ao limite","Dentro do limite")))))</f>
        <v/>
      </c>
    </row>
    <row r="36">
      <c r="A36" s="16">
        <f>IF('Premissas'!A30="","",'Premissas'!A30)</f>
        <v/>
      </c>
      <c r="B36" s="38">
        <f>IF(A36="","",IFERROR(VLOOKUP(A36,'Premissas'!$A$5:$B$104,2,FALSE),""))</f>
        <v/>
      </c>
      <c r="C36" s="38">
        <f>IF(OR($A36="",$E$7="",$H$7=""),"",IF(COUNTIFS('Lançamentos'!$A$5:$A$104,"&gt;="&amp;$E$7,'Lançamentos'!$A$5:$A$104,"&lt;="&amp;$H$7,'Lançamentos'!$C$5:$C$104,$A36,'Lançamentos'!$I$5:$I$104,'Premissas'!$H$5)=0,"",IFERROR(SUMIFS('Lançamentos'!$H$5:$H$104,'Lançamentos'!$A$5:$A$104,"&gt;="&amp;$E$7,'Lançamentos'!$A$5:$A$104,"&lt;="&amp;$H$7,'Lançamentos'!$C$5:$C$104,$A36,'Lançamentos'!$I$5:$I$104,'Premissas'!$H$5),0)))</f>
        <v/>
      </c>
      <c r="D36" s="38">
        <f>IF(OR($A36="",$E$7="",$H$7=""),"",IF(COUNTIFS('Lançamentos'!$A$5:$A$104,"&gt;="&amp;$E$7,'Lançamentos'!$A$5:$A$104,"&lt;="&amp;$H$7,'Lançamentos'!$C$5:$C$104,$A36,'Lançamentos'!$I$5:$I$104,'Premissas'!$H$6)=0,"",IFERROR(SUMIFS('Lançamentos'!$H$5:$H$104,'Lançamentos'!$A$5:$A$104,"&gt;="&amp;$E$7,'Lançamentos'!$A$5:$A$104,"&lt;="&amp;$H$7,'Lançamentos'!$C$5:$C$104,$A36,'Lançamentos'!$I$5:$I$104,'Premissas'!$H$6),0)))</f>
        <v/>
      </c>
      <c r="E36" s="38">
        <f>IF(OR($A36="",$E$7="",$H$7=""),"",IF(COUNTIFS('Lançamentos'!$A$5:$A$104,"&gt;="&amp;$E$7,'Lançamentos'!$A$5:$A$104,"&lt;="&amp;$H$7,'Lançamentos'!$C$5:$C$104,$A36,'Lançamentos'!$I$5:$I$104,'Premissas'!$H$7)=0,"",IFERROR(SUMIFS('Lançamentos'!$H$5:$H$104,'Lançamentos'!$A$5:$A$104,"&gt;="&amp;$E$7,'Lançamentos'!$A$5:$A$104,"&lt;="&amp;$H$7,'Lançamentos'!$C$5:$C$104,$A36,'Lançamentos'!$I$5:$I$104,'Premissas'!$H$7),0)))</f>
        <v/>
      </c>
      <c r="F36" s="38">
        <f>IF(A36="","",IF(COUNT(D36:E36)=0,"",SUM(D36:E36)))</f>
        <v/>
      </c>
      <c r="G36" s="38">
        <f>IF(OR(A36="",B36=""),"",B36-SUM(D36:E36))</f>
        <v/>
      </c>
      <c r="H36" s="39">
        <f>IF(OR(B36="",B36=0,F36=""),"",IFERROR(F36/B36,""))</f>
        <v/>
      </c>
      <c r="I36" s="19">
        <f>IF(A36="","",IF(B36="","Defina limite",IF(F36="","Sem compromisso",IF(G36&lt;0,"Conferir excesso",IF(H36&gt;=0.8,"Atenção ao limite","Dentro do limite")))))</f>
        <v/>
      </c>
    </row>
    <row r="37">
      <c r="A37" s="12">
        <f>IF('Premissas'!A31="","",'Premissas'!A31)</f>
        <v/>
      </c>
      <c r="B37" s="36">
        <f>IF(A37="","",IFERROR(VLOOKUP(A37,'Premissas'!$A$5:$B$104,2,FALSE),""))</f>
        <v/>
      </c>
      <c r="C37" s="36">
        <f>IF(OR($A37="",$E$7="",$H$7=""),"",IF(COUNTIFS('Lançamentos'!$A$5:$A$104,"&gt;="&amp;$E$7,'Lançamentos'!$A$5:$A$104,"&lt;="&amp;$H$7,'Lançamentos'!$C$5:$C$104,$A37,'Lançamentos'!$I$5:$I$104,'Premissas'!$H$5)=0,"",IFERROR(SUMIFS('Lançamentos'!$H$5:$H$104,'Lançamentos'!$A$5:$A$104,"&gt;="&amp;$E$7,'Lançamentos'!$A$5:$A$104,"&lt;="&amp;$H$7,'Lançamentos'!$C$5:$C$104,$A37,'Lançamentos'!$I$5:$I$104,'Premissas'!$H$5),0)))</f>
        <v/>
      </c>
      <c r="D37" s="36">
        <f>IF(OR($A37="",$E$7="",$H$7=""),"",IF(COUNTIFS('Lançamentos'!$A$5:$A$104,"&gt;="&amp;$E$7,'Lançamentos'!$A$5:$A$104,"&lt;="&amp;$H$7,'Lançamentos'!$C$5:$C$104,$A37,'Lançamentos'!$I$5:$I$104,'Premissas'!$H$6)=0,"",IFERROR(SUMIFS('Lançamentos'!$H$5:$H$104,'Lançamentos'!$A$5:$A$104,"&gt;="&amp;$E$7,'Lançamentos'!$A$5:$A$104,"&lt;="&amp;$H$7,'Lançamentos'!$C$5:$C$104,$A37,'Lançamentos'!$I$5:$I$104,'Premissas'!$H$6),0)))</f>
        <v/>
      </c>
      <c r="E37" s="36">
        <f>IF(OR($A37="",$E$7="",$H$7=""),"",IF(COUNTIFS('Lançamentos'!$A$5:$A$104,"&gt;="&amp;$E$7,'Lançamentos'!$A$5:$A$104,"&lt;="&amp;$H$7,'Lançamentos'!$C$5:$C$104,$A37,'Lançamentos'!$I$5:$I$104,'Premissas'!$H$7)=0,"",IFERROR(SUMIFS('Lançamentos'!$H$5:$H$104,'Lançamentos'!$A$5:$A$104,"&gt;="&amp;$E$7,'Lançamentos'!$A$5:$A$104,"&lt;="&amp;$H$7,'Lançamentos'!$C$5:$C$104,$A37,'Lançamentos'!$I$5:$I$104,'Premissas'!$H$7),0)))</f>
        <v/>
      </c>
      <c r="F37" s="36">
        <f>IF(A37="","",IF(COUNT(D37:E37)=0,"",SUM(D37:E37)))</f>
        <v/>
      </c>
      <c r="G37" s="36">
        <f>IF(OR(A37="",B37=""),"",B37-SUM(D37:E37))</f>
        <v/>
      </c>
      <c r="H37" s="37">
        <f>IF(OR(B37="",B37=0,F37=""),"",IFERROR(F37/B37,""))</f>
        <v/>
      </c>
      <c r="I37" s="15">
        <f>IF(A37="","",IF(B37="","Defina limite",IF(F37="","Sem compromisso",IF(G37&lt;0,"Conferir excesso",IF(H37&gt;=0.8,"Atenção ao limite","Dentro do limite")))))</f>
        <v/>
      </c>
    </row>
    <row r="38">
      <c r="A38" s="16">
        <f>IF('Premissas'!A32="","",'Premissas'!A32)</f>
        <v/>
      </c>
      <c r="B38" s="38">
        <f>IF(A38="","",IFERROR(VLOOKUP(A38,'Premissas'!$A$5:$B$104,2,FALSE),""))</f>
        <v/>
      </c>
      <c r="C38" s="38">
        <f>IF(OR($A38="",$E$7="",$H$7=""),"",IF(COUNTIFS('Lançamentos'!$A$5:$A$104,"&gt;="&amp;$E$7,'Lançamentos'!$A$5:$A$104,"&lt;="&amp;$H$7,'Lançamentos'!$C$5:$C$104,$A38,'Lançamentos'!$I$5:$I$104,'Premissas'!$H$5)=0,"",IFERROR(SUMIFS('Lançamentos'!$H$5:$H$104,'Lançamentos'!$A$5:$A$104,"&gt;="&amp;$E$7,'Lançamentos'!$A$5:$A$104,"&lt;="&amp;$H$7,'Lançamentos'!$C$5:$C$104,$A38,'Lançamentos'!$I$5:$I$104,'Premissas'!$H$5),0)))</f>
        <v/>
      </c>
      <c r="D38" s="38">
        <f>IF(OR($A38="",$E$7="",$H$7=""),"",IF(COUNTIFS('Lançamentos'!$A$5:$A$104,"&gt;="&amp;$E$7,'Lançamentos'!$A$5:$A$104,"&lt;="&amp;$H$7,'Lançamentos'!$C$5:$C$104,$A38,'Lançamentos'!$I$5:$I$104,'Premissas'!$H$6)=0,"",IFERROR(SUMIFS('Lançamentos'!$H$5:$H$104,'Lançamentos'!$A$5:$A$104,"&gt;="&amp;$E$7,'Lançamentos'!$A$5:$A$104,"&lt;="&amp;$H$7,'Lançamentos'!$C$5:$C$104,$A38,'Lançamentos'!$I$5:$I$104,'Premissas'!$H$6),0)))</f>
        <v/>
      </c>
      <c r="E38" s="38">
        <f>IF(OR($A38="",$E$7="",$H$7=""),"",IF(COUNTIFS('Lançamentos'!$A$5:$A$104,"&gt;="&amp;$E$7,'Lançamentos'!$A$5:$A$104,"&lt;="&amp;$H$7,'Lançamentos'!$C$5:$C$104,$A38,'Lançamentos'!$I$5:$I$104,'Premissas'!$H$7)=0,"",IFERROR(SUMIFS('Lançamentos'!$H$5:$H$104,'Lançamentos'!$A$5:$A$104,"&gt;="&amp;$E$7,'Lançamentos'!$A$5:$A$104,"&lt;="&amp;$H$7,'Lançamentos'!$C$5:$C$104,$A38,'Lançamentos'!$I$5:$I$104,'Premissas'!$H$7),0)))</f>
        <v/>
      </c>
      <c r="F38" s="38">
        <f>IF(A38="","",IF(COUNT(D38:E38)=0,"",SUM(D38:E38)))</f>
        <v/>
      </c>
      <c r="G38" s="38">
        <f>IF(OR(A38="",B38=""),"",B38-SUM(D38:E38))</f>
        <v/>
      </c>
      <c r="H38" s="39">
        <f>IF(OR(B38="",B38=0,F38=""),"",IFERROR(F38/B38,""))</f>
        <v/>
      </c>
      <c r="I38" s="19">
        <f>IF(A38="","",IF(B38="","Defina limite",IF(F38="","Sem compromisso",IF(G38&lt;0,"Conferir excesso",IF(H38&gt;=0.8,"Atenção ao limite","Dentro do limite")))))</f>
        <v/>
      </c>
    </row>
    <row r="39">
      <c r="A39" s="12">
        <f>IF('Premissas'!A33="","",'Premissas'!A33)</f>
        <v/>
      </c>
      <c r="B39" s="36">
        <f>IF(A39="","",IFERROR(VLOOKUP(A39,'Premissas'!$A$5:$B$104,2,FALSE),""))</f>
        <v/>
      </c>
      <c r="C39" s="36">
        <f>IF(OR($A39="",$E$7="",$H$7=""),"",IF(COUNTIFS('Lançamentos'!$A$5:$A$104,"&gt;="&amp;$E$7,'Lançamentos'!$A$5:$A$104,"&lt;="&amp;$H$7,'Lançamentos'!$C$5:$C$104,$A39,'Lançamentos'!$I$5:$I$104,'Premissas'!$H$5)=0,"",IFERROR(SUMIFS('Lançamentos'!$H$5:$H$104,'Lançamentos'!$A$5:$A$104,"&gt;="&amp;$E$7,'Lançamentos'!$A$5:$A$104,"&lt;="&amp;$H$7,'Lançamentos'!$C$5:$C$104,$A39,'Lançamentos'!$I$5:$I$104,'Premissas'!$H$5),0)))</f>
        <v/>
      </c>
      <c r="D39" s="36">
        <f>IF(OR($A39="",$E$7="",$H$7=""),"",IF(COUNTIFS('Lançamentos'!$A$5:$A$104,"&gt;="&amp;$E$7,'Lançamentos'!$A$5:$A$104,"&lt;="&amp;$H$7,'Lançamentos'!$C$5:$C$104,$A39,'Lançamentos'!$I$5:$I$104,'Premissas'!$H$6)=0,"",IFERROR(SUMIFS('Lançamentos'!$H$5:$H$104,'Lançamentos'!$A$5:$A$104,"&gt;="&amp;$E$7,'Lançamentos'!$A$5:$A$104,"&lt;="&amp;$H$7,'Lançamentos'!$C$5:$C$104,$A39,'Lançamentos'!$I$5:$I$104,'Premissas'!$H$6),0)))</f>
        <v/>
      </c>
      <c r="E39" s="36">
        <f>IF(OR($A39="",$E$7="",$H$7=""),"",IF(COUNTIFS('Lançamentos'!$A$5:$A$104,"&gt;="&amp;$E$7,'Lançamentos'!$A$5:$A$104,"&lt;="&amp;$H$7,'Lançamentos'!$C$5:$C$104,$A39,'Lançamentos'!$I$5:$I$104,'Premissas'!$H$7)=0,"",IFERROR(SUMIFS('Lançamentos'!$H$5:$H$104,'Lançamentos'!$A$5:$A$104,"&gt;="&amp;$E$7,'Lançamentos'!$A$5:$A$104,"&lt;="&amp;$H$7,'Lançamentos'!$C$5:$C$104,$A39,'Lançamentos'!$I$5:$I$104,'Premissas'!$H$7),0)))</f>
        <v/>
      </c>
      <c r="F39" s="36">
        <f>IF(A39="","",IF(COUNT(D39:E39)=0,"",SUM(D39:E39)))</f>
        <v/>
      </c>
      <c r="G39" s="36">
        <f>IF(OR(A39="",B39=""),"",B39-SUM(D39:E39))</f>
        <v/>
      </c>
      <c r="H39" s="37">
        <f>IF(OR(B39="",B39=0,F39=""),"",IFERROR(F39/B39,""))</f>
        <v/>
      </c>
      <c r="I39" s="15">
        <f>IF(A39="","",IF(B39="","Defina limite",IF(F39="","Sem compromisso",IF(G39&lt;0,"Conferir excesso",IF(H39&gt;=0.8,"Atenção ao limite","Dentro do limite")))))</f>
        <v/>
      </c>
    </row>
    <row r="40">
      <c r="A40" s="16">
        <f>IF('Premissas'!A34="","",'Premissas'!A34)</f>
        <v/>
      </c>
      <c r="B40" s="38">
        <f>IF(A40="","",IFERROR(VLOOKUP(A40,'Premissas'!$A$5:$B$104,2,FALSE),""))</f>
        <v/>
      </c>
      <c r="C40" s="38">
        <f>IF(OR($A40="",$E$7="",$H$7=""),"",IF(COUNTIFS('Lançamentos'!$A$5:$A$104,"&gt;="&amp;$E$7,'Lançamentos'!$A$5:$A$104,"&lt;="&amp;$H$7,'Lançamentos'!$C$5:$C$104,$A40,'Lançamentos'!$I$5:$I$104,'Premissas'!$H$5)=0,"",IFERROR(SUMIFS('Lançamentos'!$H$5:$H$104,'Lançamentos'!$A$5:$A$104,"&gt;="&amp;$E$7,'Lançamentos'!$A$5:$A$104,"&lt;="&amp;$H$7,'Lançamentos'!$C$5:$C$104,$A40,'Lançamentos'!$I$5:$I$104,'Premissas'!$H$5),0)))</f>
        <v/>
      </c>
      <c r="D40" s="38">
        <f>IF(OR($A40="",$E$7="",$H$7=""),"",IF(COUNTIFS('Lançamentos'!$A$5:$A$104,"&gt;="&amp;$E$7,'Lançamentos'!$A$5:$A$104,"&lt;="&amp;$H$7,'Lançamentos'!$C$5:$C$104,$A40,'Lançamentos'!$I$5:$I$104,'Premissas'!$H$6)=0,"",IFERROR(SUMIFS('Lançamentos'!$H$5:$H$104,'Lançamentos'!$A$5:$A$104,"&gt;="&amp;$E$7,'Lançamentos'!$A$5:$A$104,"&lt;="&amp;$H$7,'Lançamentos'!$C$5:$C$104,$A40,'Lançamentos'!$I$5:$I$104,'Premissas'!$H$6),0)))</f>
        <v/>
      </c>
      <c r="E40" s="38">
        <f>IF(OR($A40="",$E$7="",$H$7=""),"",IF(COUNTIFS('Lançamentos'!$A$5:$A$104,"&gt;="&amp;$E$7,'Lançamentos'!$A$5:$A$104,"&lt;="&amp;$H$7,'Lançamentos'!$C$5:$C$104,$A40,'Lançamentos'!$I$5:$I$104,'Premissas'!$H$7)=0,"",IFERROR(SUMIFS('Lançamentos'!$H$5:$H$104,'Lançamentos'!$A$5:$A$104,"&gt;="&amp;$E$7,'Lançamentos'!$A$5:$A$104,"&lt;="&amp;$H$7,'Lançamentos'!$C$5:$C$104,$A40,'Lançamentos'!$I$5:$I$104,'Premissas'!$H$7),0)))</f>
        <v/>
      </c>
      <c r="F40" s="38">
        <f>IF(A40="","",IF(COUNT(D40:E40)=0,"",SUM(D40:E40)))</f>
        <v/>
      </c>
      <c r="G40" s="38">
        <f>IF(OR(A40="",B40=""),"",B40-SUM(D40:E40))</f>
        <v/>
      </c>
      <c r="H40" s="39">
        <f>IF(OR(B40="",B40=0,F40=""),"",IFERROR(F40/B40,""))</f>
        <v/>
      </c>
      <c r="I40" s="19">
        <f>IF(A40="","",IF(B40="","Defina limite",IF(F40="","Sem compromisso",IF(G40&lt;0,"Conferir excesso",IF(H40&gt;=0.8,"Atenção ao limite","Dentro do limite")))))</f>
        <v/>
      </c>
    </row>
    <row r="41">
      <c r="A41" s="12">
        <f>IF('Premissas'!A35="","",'Premissas'!A35)</f>
        <v/>
      </c>
      <c r="B41" s="36">
        <f>IF(A41="","",IFERROR(VLOOKUP(A41,'Premissas'!$A$5:$B$104,2,FALSE),""))</f>
        <v/>
      </c>
      <c r="C41" s="36">
        <f>IF(OR($A41="",$E$7="",$H$7=""),"",IF(COUNTIFS('Lançamentos'!$A$5:$A$104,"&gt;="&amp;$E$7,'Lançamentos'!$A$5:$A$104,"&lt;="&amp;$H$7,'Lançamentos'!$C$5:$C$104,$A41,'Lançamentos'!$I$5:$I$104,'Premissas'!$H$5)=0,"",IFERROR(SUMIFS('Lançamentos'!$H$5:$H$104,'Lançamentos'!$A$5:$A$104,"&gt;="&amp;$E$7,'Lançamentos'!$A$5:$A$104,"&lt;="&amp;$H$7,'Lançamentos'!$C$5:$C$104,$A41,'Lançamentos'!$I$5:$I$104,'Premissas'!$H$5),0)))</f>
        <v/>
      </c>
      <c r="D41" s="36">
        <f>IF(OR($A41="",$E$7="",$H$7=""),"",IF(COUNTIFS('Lançamentos'!$A$5:$A$104,"&gt;="&amp;$E$7,'Lançamentos'!$A$5:$A$104,"&lt;="&amp;$H$7,'Lançamentos'!$C$5:$C$104,$A41,'Lançamentos'!$I$5:$I$104,'Premissas'!$H$6)=0,"",IFERROR(SUMIFS('Lançamentos'!$H$5:$H$104,'Lançamentos'!$A$5:$A$104,"&gt;="&amp;$E$7,'Lançamentos'!$A$5:$A$104,"&lt;="&amp;$H$7,'Lançamentos'!$C$5:$C$104,$A41,'Lançamentos'!$I$5:$I$104,'Premissas'!$H$6),0)))</f>
        <v/>
      </c>
      <c r="E41" s="36">
        <f>IF(OR($A41="",$E$7="",$H$7=""),"",IF(COUNTIFS('Lançamentos'!$A$5:$A$104,"&gt;="&amp;$E$7,'Lançamentos'!$A$5:$A$104,"&lt;="&amp;$H$7,'Lançamentos'!$C$5:$C$104,$A41,'Lançamentos'!$I$5:$I$104,'Premissas'!$H$7)=0,"",IFERROR(SUMIFS('Lançamentos'!$H$5:$H$104,'Lançamentos'!$A$5:$A$104,"&gt;="&amp;$E$7,'Lançamentos'!$A$5:$A$104,"&lt;="&amp;$H$7,'Lançamentos'!$C$5:$C$104,$A41,'Lançamentos'!$I$5:$I$104,'Premissas'!$H$7),0)))</f>
        <v/>
      </c>
      <c r="F41" s="36">
        <f>IF(A41="","",IF(COUNT(D41:E41)=0,"",SUM(D41:E41)))</f>
        <v/>
      </c>
      <c r="G41" s="36">
        <f>IF(OR(A41="",B41=""),"",B41-SUM(D41:E41))</f>
        <v/>
      </c>
      <c r="H41" s="37">
        <f>IF(OR(B41="",B41=0,F41=""),"",IFERROR(F41/B41,""))</f>
        <v/>
      </c>
      <c r="I41" s="15">
        <f>IF(A41="","",IF(B41="","Defina limite",IF(F41="","Sem compromisso",IF(G41&lt;0,"Conferir excesso",IF(H41&gt;=0.8,"Atenção ao limite","Dentro do limite")))))</f>
        <v/>
      </c>
    </row>
    <row r="42">
      <c r="A42" s="16">
        <f>IF('Premissas'!A36="","",'Premissas'!A36)</f>
        <v/>
      </c>
      <c r="B42" s="38">
        <f>IF(A42="","",IFERROR(VLOOKUP(A42,'Premissas'!$A$5:$B$104,2,FALSE),""))</f>
        <v/>
      </c>
      <c r="C42" s="38">
        <f>IF(OR($A42="",$E$7="",$H$7=""),"",IF(COUNTIFS('Lançamentos'!$A$5:$A$104,"&gt;="&amp;$E$7,'Lançamentos'!$A$5:$A$104,"&lt;="&amp;$H$7,'Lançamentos'!$C$5:$C$104,$A42,'Lançamentos'!$I$5:$I$104,'Premissas'!$H$5)=0,"",IFERROR(SUMIFS('Lançamentos'!$H$5:$H$104,'Lançamentos'!$A$5:$A$104,"&gt;="&amp;$E$7,'Lançamentos'!$A$5:$A$104,"&lt;="&amp;$H$7,'Lançamentos'!$C$5:$C$104,$A42,'Lançamentos'!$I$5:$I$104,'Premissas'!$H$5),0)))</f>
        <v/>
      </c>
      <c r="D42" s="38">
        <f>IF(OR($A42="",$E$7="",$H$7=""),"",IF(COUNTIFS('Lançamentos'!$A$5:$A$104,"&gt;="&amp;$E$7,'Lançamentos'!$A$5:$A$104,"&lt;="&amp;$H$7,'Lançamentos'!$C$5:$C$104,$A42,'Lançamentos'!$I$5:$I$104,'Premissas'!$H$6)=0,"",IFERROR(SUMIFS('Lançamentos'!$H$5:$H$104,'Lançamentos'!$A$5:$A$104,"&gt;="&amp;$E$7,'Lançamentos'!$A$5:$A$104,"&lt;="&amp;$H$7,'Lançamentos'!$C$5:$C$104,$A42,'Lançamentos'!$I$5:$I$104,'Premissas'!$H$6),0)))</f>
        <v/>
      </c>
      <c r="E42" s="38">
        <f>IF(OR($A42="",$E$7="",$H$7=""),"",IF(COUNTIFS('Lançamentos'!$A$5:$A$104,"&gt;="&amp;$E$7,'Lançamentos'!$A$5:$A$104,"&lt;="&amp;$H$7,'Lançamentos'!$C$5:$C$104,$A42,'Lançamentos'!$I$5:$I$104,'Premissas'!$H$7)=0,"",IFERROR(SUMIFS('Lançamentos'!$H$5:$H$104,'Lançamentos'!$A$5:$A$104,"&gt;="&amp;$E$7,'Lançamentos'!$A$5:$A$104,"&lt;="&amp;$H$7,'Lançamentos'!$C$5:$C$104,$A42,'Lançamentos'!$I$5:$I$104,'Premissas'!$H$7),0)))</f>
        <v/>
      </c>
      <c r="F42" s="38">
        <f>IF(A42="","",IF(COUNT(D42:E42)=0,"",SUM(D42:E42)))</f>
        <v/>
      </c>
      <c r="G42" s="38">
        <f>IF(OR(A42="",B42=""),"",B42-SUM(D42:E42))</f>
        <v/>
      </c>
      <c r="H42" s="39">
        <f>IF(OR(B42="",B42=0,F42=""),"",IFERROR(F42/B42,""))</f>
        <v/>
      </c>
      <c r="I42" s="19">
        <f>IF(A42="","",IF(B42="","Defina limite",IF(F42="","Sem compromisso",IF(G42&lt;0,"Conferir excesso",IF(H42&gt;=0.8,"Atenção ao limite","Dentro do limite")))))</f>
        <v/>
      </c>
    </row>
    <row r="43">
      <c r="A43" s="12">
        <f>IF('Premissas'!A37="","",'Premissas'!A37)</f>
        <v/>
      </c>
      <c r="B43" s="36">
        <f>IF(A43="","",IFERROR(VLOOKUP(A43,'Premissas'!$A$5:$B$104,2,FALSE),""))</f>
        <v/>
      </c>
      <c r="C43" s="36">
        <f>IF(OR($A43="",$E$7="",$H$7=""),"",IF(COUNTIFS('Lançamentos'!$A$5:$A$104,"&gt;="&amp;$E$7,'Lançamentos'!$A$5:$A$104,"&lt;="&amp;$H$7,'Lançamentos'!$C$5:$C$104,$A43,'Lançamentos'!$I$5:$I$104,'Premissas'!$H$5)=0,"",IFERROR(SUMIFS('Lançamentos'!$H$5:$H$104,'Lançamentos'!$A$5:$A$104,"&gt;="&amp;$E$7,'Lançamentos'!$A$5:$A$104,"&lt;="&amp;$H$7,'Lançamentos'!$C$5:$C$104,$A43,'Lançamentos'!$I$5:$I$104,'Premissas'!$H$5),0)))</f>
        <v/>
      </c>
      <c r="D43" s="36">
        <f>IF(OR($A43="",$E$7="",$H$7=""),"",IF(COUNTIFS('Lançamentos'!$A$5:$A$104,"&gt;="&amp;$E$7,'Lançamentos'!$A$5:$A$104,"&lt;="&amp;$H$7,'Lançamentos'!$C$5:$C$104,$A43,'Lançamentos'!$I$5:$I$104,'Premissas'!$H$6)=0,"",IFERROR(SUMIFS('Lançamentos'!$H$5:$H$104,'Lançamentos'!$A$5:$A$104,"&gt;="&amp;$E$7,'Lançamentos'!$A$5:$A$104,"&lt;="&amp;$H$7,'Lançamentos'!$C$5:$C$104,$A43,'Lançamentos'!$I$5:$I$104,'Premissas'!$H$6),0)))</f>
        <v/>
      </c>
      <c r="E43" s="36">
        <f>IF(OR($A43="",$E$7="",$H$7=""),"",IF(COUNTIFS('Lançamentos'!$A$5:$A$104,"&gt;="&amp;$E$7,'Lançamentos'!$A$5:$A$104,"&lt;="&amp;$H$7,'Lançamentos'!$C$5:$C$104,$A43,'Lançamentos'!$I$5:$I$104,'Premissas'!$H$7)=0,"",IFERROR(SUMIFS('Lançamentos'!$H$5:$H$104,'Lançamentos'!$A$5:$A$104,"&gt;="&amp;$E$7,'Lançamentos'!$A$5:$A$104,"&lt;="&amp;$H$7,'Lançamentos'!$C$5:$C$104,$A43,'Lançamentos'!$I$5:$I$104,'Premissas'!$H$7),0)))</f>
        <v/>
      </c>
      <c r="F43" s="36">
        <f>IF(A43="","",IF(COUNT(D43:E43)=0,"",SUM(D43:E43)))</f>
        <v/>
      </c>
      <c r="G43" s="36">
        <f>IF(OR(A43="",B43=""),"",B43-SUM(D43:E43))</f>
        <v/>
      </c>
      <c r="H43" s="37">
        <f>IF(OR(B43="",B43=0,F43=""),"",IFERROR(F43/B43,""))</f>
        <v/>
      </c>
      <c r="I43" s="15">
        <f>IF(A43="","",IF(B43="","Defina limite",IF(F43="","Sem compromisso",IF(G43&lt;0,"Conferir excesso",IF(H43&gt;=0.8,"Atenção ao limite","Dentro do limite")))))</f>
        <v/>
      </c>
    </row>
    <row r="44">
      <c r="A44" s="16">
        <f>IF('Premissas'!A38="","",'Premissas'!A38)</f>
        <v/>
      </c>
      <c r="B44" s="38">
        <f>IF(A44="","",IFERROR(VLOOKUP(A44,'Premissas'!$A$5:$B$104,2,FALSE),""))</f>
        <v/>
      </c>
      <c r="C44" s="38">
        <f>IF(OR($A44="",$E$7="",$H$7=""),"",IF(COUNTIFS('Lançamentos'!$A$5:$A$104,"&gt;="&amp;$E$7,'Lançamentos'!$A$5:$A$104,"&lt;="&amp;$H$7,'Lançamentos'!$C$5:$C$104,$A44,'Lançamentos'!$I$5:$I$104,'Premissas'!$H$5)=0,"",IFERROR(SUMIFS('Lançamentos'!$H$5:$H$104,'Lançamentos'!$A$5:$A$104,"&gt;="&amp;$E$7,'Lançamentos'!$A$5:$A$104,"&lt;="&amp;$H$7,'Lançamentos'!$C$5:$C$104,$A44,'Lançamentos'!$I$5:$I$104,'Premissas'!$H$5),0)))</f>
        <v/>
      </c>
      <c r="D44" s="38">
        <f>IF(OR($A44="",$E$7="",$H$7=""),"",IF(COUNTIFS('Lançamentos'!$A$5:$A$104,"&gt;="&amp;$E$7,'Lançamentos'!$A$5:$A$104,"&lt;="&amp;$H$7,'Lançamentos'!$C$5:$C$104,$A44,'Lançamentos'!$I$5:$I$104,'Premissas'!$H$6)=0,"",IFERROR(SUMIFS('Lançamentos'!$H$5:$H$104,'Lançamentos'!$A$5:$A$104,"&gt;="&amp;$E$7,'Lançamentos'!$A$5:$A$104,"&lt;="&amp;$H$7,'Lançamentos'!$C$5:$C$104,$A44,'Lançamentos'!$I$5:$I$104,'Premissas'!$H$6),0)))</f>
        <v/>
      </c>
      <c r="E44" s="38">
        <f>IF(OR($A44="",$E$7="",$H$7=""),"",IF(COUNTIFS('Lançamentos'!$A$5:$A$104,"&gt;="&amp;$E$7,'Lançamentos'!$A$5:$A$104,"&lt;="&amp;$H$7,'Lançamentos'!$C$5:$C$104,$A44,'Lançamentos'!$I$5:$I$104,'Premissas'!$H$7)=0,"",IFERROR(SUMIFS('Lançamentos'!$H$5:$H$104,'Lançamentos'!$A$5:$A$104,"&gt;="&amp;$E$7,'Lançamentos'!$A$5:$A$104,"&lt;="&amp;$H$7,'Lançamentos'!$C$5:$C$104,$A44,'Lançamentos'!$I$5:$I$104,'Premissas'!$H$7),0)))</f>
        <v/>
      </c>
      <c r="F44" s="38">
        <f>IF(A44="","",IF(COUNT(D44:E44)=0,"",SUM(D44:E44)))</f>
        <v/>
      </c>
      <c r="G44" s="38">
        <f>IF(OR(A44="",B44=""),"",B44-SUM(D44:E44))</f>
        <v/>
      </c>
      <c r="H44" s="39">
        <f>IF(OR(B44="",B44=0,F44=""),"",IFERROR(F44/B44,""))</f>
        <v/>
      </c>
      <c r="I44" s="19">
        <f>IF(A44="","",IF(B44="","Defina limite",IF(F44="","Sem compromisso",IF(G44&lt;0,"Conferir excesso",IF(H44&gt;=0.8,"Atenção ao limite","Dentro do limite")))))</f>
        <v/>
      </c>
    </row>
    <row r="45">
      <c r="A45" s="12">
        <f>IF('Premissas'!A39="","",'Premissas'!A39)</f>
        <v/>
      </c>
      <c r="B45" s="36">
        <f>IF(A45="","",IFERROR(VLOOKUP(A45,'Premissas'!$A$5:$B$104,2,FALSE),""))</f>
        <v/>
      </c>
      <c r="C45" s="36">
        <f>IF(OR($A45="",$E$7="",$H$7=""),"",IF(COUNTIFS('Lançamentos'!$A$5:$A$104,"&gt;="&amp;$E$7,'Lançamentos'!$A$5:$A$104,"&lt;="&amp;$H$7,'Lançamentos'!$C$5:$C$104,$A45,'Lançamentos'!$I$5:$I$104,'Premissas'!$H$5)=0,"",IFERROR(SUMIFS('Lançamentos'!$H$5:$H$104,'Lançamentos'!$A$5:$A$104,"&gt;="&amp;$E$7,'Lançamentos'!$A$5:$A$104,"&lt;="&amp;$H$7,'Lançamentos'!$C$5:$C$104,$A45,'Lançamentos'!$I$5:$I$104,'Premissas'!$H$5),0)))</f>
        <v/>
      </c>
      <c r="D45" s="36">
        <f>IF(OR($A45="",$E$7="",$H$7=""),"",IF(COUNTIFS('Lançamentos'!$A$5:$A$104,"&gt;="&amp;$E$7,'Lançamentos'!$A$5:$A$104,"&lt;="&amp;$H$7,'Lançamentos'!$C$5:$C$104,$A45,'Lançamentos'!$I$5:$I$104,'Premissas'!$H$6)=0,"",IFERROR(SUMIFS('Lançamentos'!$H$5:$H$104,'Lançamentos'!$A$5:$A$104,"&gt;="&amp;$E$7,'Lançamentos'!$A$5:$A$104,"&lt;="&amp;$H$7,'Lançamentos'!$C$5:$C$104,$A45,'Lançamentos'!$I$5:$I$104,'Premissas'!$H$6),0)))</f>
        <v/>
      </c>
      <c r="E45" s="36">
        <f>IF(OR($A45="",$E$7="",$H$7=""),"",IF(COUNTIFS('Lançamentos'!$A$5:$A$104,"&gt;="&amp;$E$7,'Lançamentos'!$A$5:$A$104,"&lt;="&amp;$H$7,'Lançamentos'!$C$5:$C$104,$A45,'Lançamentos'!$I$5:$I$104,'Premissas'!$H$7)=0,"",IFERROR(SUMIFS('Lançamentos'!$H$5:$H$104,'Lançamentos'!$A$5:$A$104,"&gt;="&amp;$E$7,'Lançamentos'!$A$5:$A$104,"&lt;="&amp;$H$7,'Lançamentos'!$C$5:$C$104,$A45,'Lançamentos'!$I$5:$I$104,'Premissas'!$H$7),0)))</f>
        <v/>
      </c>
      <c r="F45" s="36">
        <f>IF(A45="","",IF(COUNT(D45:E45)=0,"",SUM(D45:E45)))</f>
        <v/>
      </c>
      <c r="G45" s="36">
        <f>IF(OR(A45="",B45=""),"",B45-SUM(D45:E45))</f>
        <v/>
      </c>
      <c r="H45" s="37">
        <f>IF(OR(B45="",B45=0,F45=""),"",IFERROR(F45/B45,""))</f>
        <v/>
      </c>
      <c r="I45" s="15">
        <f>IF(A45="","",IF(B45="","Defina limite",IF(F45="","Sem compromisso",IF(G45&lt;0,"Conferir excesso",IF(H45&gt;=0.8,"Atenção ao limite","Dentro do limite")))))</f>
        <v/>
      </c>
    </row>
    <row r="46">
      <c r="A46" s="16">
        <f>IF('Premissas'!A40="","",'Premissas'!A40)</f>
        <v/>
      </c>
      <c r="B46" s="38">
        <f>IF(A46="","",IFERROR(VLOOKUP(A46,'Premissas'!$A$5:$B$104,2,FALSE),""))</f>
        <v/>
      </c>
      <c r="C46" s="38">
        <f>IF(OR($A46="",$E$7="",$H$7=""),"",IF(COUNTIFS('Lançamentos'!$A$5:$A$104,"&gt;="&amp;$E$7,'Lançamentos'!$A$5:$A$104,"&lt;="&amp;$H$7,'Lançamentos'!$C$5:$C$104,$A46,'Lançamentos'!$I$5:$I$104,'Premissas'!$H$5)=0,"",IFERROR(SUMIFS('Lançamentos'!$H$5:$H$104,'Lançamentos'!$A$5:$A$104,"&gt;="&amp;$E$7,'Lançamentos'!$A$5:$A$104,"&lt;="&amp;$H$7,'Lançamentos'!$C$5:$C$104,$A46,'Lançamentos'!$I$5:$I$104,'Premissas'!$H$5),0)))</f>
        <v/>
      </c>
      <c r="D46" s="38">
        <f>IF(OR($A46="",$E$7="",$H$7=""),"",IF(COUNTIFS('Lançamentos'!$A$5:$A$104,"&gt;="&amp;$E$7,'Lançamentos'!$A$5:$A$104,"&lt;="&amp;$H$7,'Lançamentos'!$C$5:$C$104,$A46,'Lançamentos'!$I$5:$I$104,'Premissas'!$H$6)=0,"",IFERROR(SUMIFS('Lançamentos'!$H$5:$H$104,'Lançamentos'!$A$5:$A$104,"&gt;="&amp;$E$7,'Lançamentos'!$A$5:$A$104,"&lt;="&amp;$H$7,'Lançamentos'!$C$5:$C$104,$A46,'Lançamentos'!$I$5:$I$104,'Premissas'!$H$6),0)))</f>
        <v/>
      </c>
      <c r="E46" s="38">
        <f>IF(OR($A46="",$E$7="",$H$7=""),"",IF(COUNTIFS('Lançamentos'!$A$5:$A$104,"&gt;="&amp;$E$7,'Lançamentos'!$A$5:$A$104,"&lt;="&amp;$H$7,'Lançamentos'!$C$5:$C$104,$A46,'Lançamentos'!$I$5:$I$104,'Premissas'!$H$7)=0,"",IFERROR(SUMIFS('Lançamentos'!$H$5:$H$104,'Lançamentos'!$A$5:$A$104,"&gt;="&amp;$E$7,'Lançamentos'!$A$5:$A$104,"&lt;="&amp;$H$7,'Lançamentos'!$C$5:$C$104,$A46,'Lançamentos'!$I$5:$I$104,'Premissas'!$H$7),0)))</f>
        <v/>
      </c>
      <c r="F46" s="38">
        <f>IF(A46="","",IF(COUNT(D46:E46)=0,"",SUM(D46:E46)))</f>
        <v/>
      </c>
      <c r="G46" s="38">
        <f>IF(OR(A46="",B46=""),"",B46-SUM(D46:E46))</f>
        <v/>
      </c>
      <c r="H46" s="39">
        <f>IF(OR(B46="",B46=0,F46=""),"",IFERROR(F46/B46,""))</f>
        <v/>
      </c>
      <c r="I46" s="19">
        <f>IF(A46="","",IF(B46="","Defina limite",IF(F46="","Sem compromisso",IF(G46&lt;0,"Conferir excesso",IF(H46&gt;=0.8,"Atenção ao limite","Dentro do limite")))))</f>
        <v/>
      </c>
    </row>
    <row r="47">
      <c r="A47" s="12">
        <f>IF('Premissas'!A41="","",'Premissas'!A41)</f>
        <v/>
      </c>
      <c r="B47" s="36">
        <f>IF(A47="","",IFERROR(VLOOKUP(A47,'Premissas'!$A$5:$B$104,2,FALSE),""))</f>
        <v/>
      </c>
      <c r="C47" s="36">
        <f>IF(OR($A47="",$E$7="",$H$7=""),"",IF(COUNTIFS('Lançamentos'!$A$5:$A$104,"&gt;="&amp;$E$7,'Lançamentos'!$A$5:$A$104,"&lt;="&amp;$H$7,'Lançamentos'!$C$5:$C$104,$A47,'Lançamentos'!$I$5:$I$104,'Premissas'!$H$5)=0,"",IFERROR(SUMIFS('Lançamentos'!$H$5:$H$104,'Lançamentos'!$A$5:$A$104,"&gt;="&amp;$E$7,'Lançamentos'!$A$5:$A$104,"&lt;="&amp;$H$7,'Lançamentos'!$C$5:$C$104,$A47,'Lançamentos'!$I$5:$I$104,'Premissas'!$H$5),0)))</f>
        <v/>
      </c>
      <c r="D47" s="36">
        <f>IF(OR($A47="",$E$7="",$H$7=""),"",IF(COUNTIFS('Lançamentos'!$A$5:$A$104,"&gt;="&amp;$E$7,'Lançamentos'!$A$5:$A$104,"&lt;="&amp;$H$7,'Lançamentos'!$C$5:$C$104,$A47,'Lançamentos'!$I$5:$I$104,'Premissas'!$H$6)=0,"",IFERROR(SUMIFS('Lançamentos'!$H$5:$H$104,'Lançamentos'!$A$5:$A$104,"&gt;="&amp;$E$7,'Lançamentos'!$A$5:$A$104,"&lt;="&amp;$H$7,'Lançamentos'!$C$5:$C$104,$A47,'Lançamentos'!$I$5:$I$104,'Premissas'!$H$6),0)))</f>
        <v/>
      </c>
      <c r="E47" s="36">
        <f>IF(OR($A47="",$E$7="",$H$7=""),"",IF(COUNTIFS('Lançamentos'!$A$5:$A$104,"&gt;="&amp;$E$7,'Lançamentos'!$A$5:$A$104,"&lt;="&amp;$H$7,'Lançamentos'!$C$5:$C$104,$A47,'Lançamentos'!$I$5:$I$104,'Premissas'!$H$7)=0,"",IFERROR(SUMIFS('Lançamentos'!$H$5:$H$104,'Lançamentos'!$A$5:$A$104,"&gt;="&amp;$E$7,'Lançamentos'!$A$5:$A$104,"&lt;="&amp;$H$7,'Lançamentos'!$C$5:$C$104,$A47,'Lançamentos'!$I$5:$I$104,'Premissas'!$H$7),0)))</f>
        <v/>
      </c>
      <c r="F47" s="36">
        <f>IF(A47="","",IF(COUNT(D47:E47)=0,"",SUM(D47:E47)))</f>
        <v/>
      </c>
      <c r="G47" s="36">
        <f>IF(OR(A47="",B47=""),"",B47-SUM(D47:E47))</f>
        <v/>
      </c>
      <c r="H47" s="37">
        <f>IF(OR(B47="",B47=0,F47=""),"",IFERROR(F47/B47,""))</f>
        <v/>
      </c>
      <c r="I47" s="15">
        <f>IF(A47="","",IF(B47="","Defina limite",IF(F47="","Sem compromisso",IF(G47&lt;0,"Conferir excesso",IF(H47&gt;=0.8,"Atenção ao limite","Dentro do limite")))))</f>
        <v/>
      </c>
    </row>
    <row r="48">
      <c r="A48" s="16">
        <f>IF('Premissas'!A42="","",'Premissas'!A42)</f>
        <v/>
      </c>
      <c r="B48" s="38">
        <f>IF(A48="","",IFERROR(VLOOKUP(A48,'Premissas'!$A$5:$B$104,2,FALSE),""))</f>
        <v/>
      </c>
      <c r="C48" s="38">
        <f>IF(OR($A48="",$E$7="",$H$7=""),"",IF(COUNTIFS('Lançamentos'!$A$5:$A$104,"&gt;="&amp;$E$7,'Lançamentos'!$A$5:$A$104,"&lt;="&amp;$H$7,'Lançamentos'!$C$5:$C$104,$A48,'Lançamentos'!$I$5:$I$104,'Premissas'!$H$5)=0,"",IFERROR(SUMIFS('Lançamentos'!$H$5:$H$104,'Lançamentos'!$A$5:$A$104,"&gt;="&amp;$E$7,'Lançamentos'!$A$5:$A$104,"&lt;="&amp;$H$7,'Lançamentos'!$C$5:$C$104,$A48,'Lançamentos'!$I$5:$I$104,'Premissas'!$H$5),0)))</f>
        <v/>
      </c>
      <c r="D48" s="38">
        <f>IF(OR($A48="",$E$7="",$H$7=""),"",IF(COUNTIFS('Lançamentos'!$A$5:$A$104,"&gt;="&amp;$E$7,'Lançamentos'!$A$5:$A$104,"&lt;="&amp;$H$7,'Lançamentos'!$C$5:$C$104,$A48,'Lançamentos'!$I$5:$I$104,'Premissas'!$H$6)=0,"",IFERROR(SUMIFS('Lançamentos'!$H$5:$H$104,'Lançamentos'!$A$5:$A$104,"&gt;="&amp;$E$7,'Lançamentos'!$A$5:$A$104,"&lt;="&amp;$H$7,'Lançamentos'!$C$5:$C$104,$A48,'Lançamentos'!$I$5:$I$104,'Premissas'!$H$6),0)))</f>
        <v/>
      </c>
      <c r="E48" s="38">
        <f>IF(OR($A48="",$E$7="",$H$7=""),"",IF(COUNTIFS('Lançamentos'!$A$5:$A$104,"&gt;="&amp;$E$7,'Lançamentos'!$A$5:$A$104,"&lt;="&amp;$H$7,'Lançamentos'!$C$5:$C$104,$A48,'Lançamentos'!$I$5:$I$104,'Premissas'!$H$7)=0,"",IFERROR(SUMIFS('Lançamentos'!$H$5:$H$104,'Lançamentos'!$A$5:$A$104,"&gt;="&amp;$E$7,'Lançamentos'!$A$5:$A$104,"&lt;="&amp;$H$7,'Lançamentos'!$C$5:$C$104,$A48,'Lançamentos'!$I$5:$I$104,'Premissas'!$H$7),0)))</f>
        <v/>
      </c>
      <c r="F48" s="38">
        <f>IF(A48="","",IF(COUNT(D48:E48)=0,"",SUM(D48:E48)))</f>
        <v/>
      </c>
      <c r="G48" s="38">
        <f>IF(OR(A48="",B48=""),"",B48-SUM(D48:E48))</f>
        <v/>
      </c>
      <c r="H48" s="39">
        <f>IF(OR(B48="",B48=0,F48=""),"",IFERROR(F48/B48,""))</f>
        <v/>
      </c>
      <c r="I48" s="19">
        <f>IF(A48="","",IF(B48="","Defina limite",IF(F48="","Sem compromisso",IF(G48&lt;0,"Conferir excesso",IF(H48&gt;=0.8,"Atenção ao limite","Dentro do limite")))))</f>
        <v/>
      </c>
    </row>
    <row r="49">
      <c r="A49" s="12">
        <f>IF('Premissas'!A43="","",'Premissas'!A43)</f>
        <v/>
      </c>
      <c r="B49" s="36">
        <f>IF(A49="","",IFERROR(VLOOKUP(A49,'Premissas'!$A$5:$B$104,2,FALSE),""))</f>
        <v/>
      </c>
      <c r="C49" s="36">
        <f>IF(OR($A49="",$E$7="",$H$7=""),"",IF(COUNTIFS('Lançamentos'!$A$5:$A$104,"&gt;="&amp;$E$7,'Lançamentos'!$A$5:$A$104,"&lt;="&amp;$H$7,'Lançamentos'!$C$5:$C$104,$A49,'Lançamentos'!$I$5:$I$104,'Premissas'!$H$5)=0,"",IFERROR(SUMIFS('Lançamentos'!$H$5:$H$104,'Lançamentos'!$A$5:$A$104,"&gt;="&amp;$E$7,'Lançamentos'!$A$5:$A$104,"&lt;="&amp;$H$7,'Lançamentos'!$C$5:$C$104,$A49,'Lançamentos'!$I$5:$I$104,'Premissas'!$H$5),0)))</f>
        <v/>
      </c>
      <c r="D49" s="36">
        <f>IF(OR($A49="",$E$7="",$H$7=""),"",IF(COUNTIFS('Lançamentos'!$A$5:$A$104,"&gt;="&amp;$E$7,'Lançamentos'!$A$5:$A$104,"&lt;="&amp;$H$7,'Lançamentos'!$C$5:$C$104,$A49,'Lançamentos'!$I$5:$I$104,'Premissas'!$H$6)=0,"",IFERROR(SUMIFS('Lançamentos'!$H$5:$H$104,'Lançamentos'!$A$5:$A$104,"&gt;="&amp;$E$7,'Lançamentos'!$A$5:$A$104,"&lt;="&amp;$H$7,'Lançamentos'!$C$5:$C$104,$A49,'Lançamentos'!$I$5:$I$104,'Premissas'!$H$6),0)))</f>
        <v/>
      </c>
      <c r="E49" s="36">
        <f>IF(OR($A49="",$E$7="",$H$7=""),"",IF(COUNTIFS('Lançamentos'!$A$5:$A$104,"&gt;="&amp;$E$7,'Lançamentos'!$A$5:$A$104,"&lt;="&amp;$H$7,'Lançamentos'!$C$5:$C$104,$A49,'Lançamentos'!$I$5:$I$104,'Premissas'!$H$7)=0,"",IFERROR(SUMIFS('Lançamentos'!$H$5:$H$104,'Lançamentos'!$A$5:$A$104,"&gt;="&amp;$E$7,'Lançamentos'!$A$5:$A$104,"&lt;="&amp;$H$7,'Lançamentos'!$C$5:$C$104,$A49,'Lançamentos'!$I$5:$I$104,'Premissas'!$H$7),0)))</f>
        <v/>
      </c>
      <c r="F49" s="36">
        <f>IF(A49="","",IF(COUNT(D49:E49)=0,"",SUM(D49:E49)))</f>
        <v/>
      </c>
      <c r="G49" s="36">
        <f>IF(OR(A49="",B49=""),"",B49-SUM(D49:E49))</f>
        <v/>
      </c>
      <c r="H49" s="37">
        <f>IF(OR(B49="",B49=0,F49=""),"",IFERROR(F49/B49,""))</f>
        <v/>
      </c>
      <c r="I49" s="15">
        <f>IF(A49="","",IF(B49="","Defina limite",IF(F49="","Sem compromisso",IF(G49&lt;0,"Conferir excesso",IF(H49&gt;=0.8,"Atenção ao limite","Dentro do limite")))))</f>
        <v/>
      </c>
    </row>
    <row r="50">
      <c r="A50" s="16">
        <f>IF('Premissas'!A44="","",'Premissas'!A44)</f>
        <v/>
      </c>
      <c r="B50" s="38">
        <f>IF(A50="","",IFERROR(VLOOKUP(A50,'Premissas'!$A$5:$B$104,2,FALSE),""))</f>
        <v/>
      </c>
      <c r="C50" s="38">
        <f>IF(OR($A50="",$E$7="",$H$7=""),"",IF(COUNTIFS('Lançamentos'!$A$5:$A$104,"&gt;="&amp;$E$7,'Lançamentos'!$A$5:$A$104,"&lt;="&amp;$H$7,'Lançamentos'!$C$5:$C$104,$A50,'Lançamentos'!$I$5:$I$104,'Premissas'!$H$5)=0,"",IFERROR(SUMIFS('Lançamentos'!$H$5:$H$104,'Lançamentos'!$A$5:$A$104,"&gt;="&amp;$E$7,'Lançamentos'!$A$5:$A$104,"&lt;="&amp;$H$7,'Lançamentos'!$C$5:$C$104,$A50,'Lançamentos'!$I$5:$I$104,'Premissas'!$H$5),0)))</f>
        <v/>
      </c>
      <c r="D50" s="38">
        <f>IF(OR($A50="",$E$7="",$H$7=""),"",IF(COUNTIFS('Lançamentos'!$A$5:$A$104,"&gt;="&amp;$E$7,'Lançamentos'!$A$5:$A$104,"&lt;="&amp;$H$7,'Lançamentos'!$C$5:$C$104,$A50,'Lançamentos'!$I$5:$I$104,'Premissas'!$H$6)=0,"",IFERROR(SUMIFS('Lançamentos'!$H$5:$H$104,'Lançamentos'!$A$5:$A$104,"&gt;="&amp;$E$7,'Lançamentos'!$A$5:$A$104,"&lt;="&amp;$H$7,'Lançamentos'!$C$5:$C$104,$A50,'Lançamentos'!$I$5:$I$104,'Premissas'!$H$6),0)))</f>
        <v/>
      </c>
      <c r="E50" s="38">
        <f>IF(OR($A50="",$E$7="",$H$7=""),"",IF(COUNTIFS('Lançamentos'!$A$5:$A$104,"&gt;="&amp;$E$7,'Lançamentos'!$A$5:$A$104,"&lt;="&amp;$H$7,'Lançamentos'!$C$5:$C$104,$A50,'Lançamentos'!$I$5:$I$104,'Premissas'!$H$7)=0,"",IFERROR(SUMIFS('Lançamentos'!$H$5:$H$104,'Lançamentos'!$A$5:$A$104,"&gt;="&amp;$E$7,'Lançamentos'!$A$5:$A$104,"&lt;="&amp;$H$7,'Lançamentos'!$C$5:$C$104,$A50,'Lançamentos'!$I$5:$I$104,'Premissas'!$H$7),0)))</f>
        <v/>
      </c>
      <c r="F50" s="38">
        <f>IF(A50="","",IF(COUNT(D50:E50)=0,"",SUM(D50:E50)))</f>
        <v/>
      </c>
      <c r="G50" s="38">
        <f>IF(OR(A50="",B50=""),"",B50-SUM(D50:E50))</f>
        <v/>
      </c>
      <c r="H50" s="39">
        <f>IF(OR(B50="",B50=0,F50=""),"",IFERROR(F50/B50,""))</f>
        <v/>
      </c>
      <c r="I50" s="19">
        <f>IF(A50="","",IF(B50="","Defina limite",IF(F50="","Sem compromisso",IF(G50&lt;0,"Conferir excesso",IF(H50&gt;=0.8,"Atenção ao limite","Dentro do limite")))))</f>
        <v/>
      </c>
    </row>
    <row r="51">
      <c r="A51" s="12">
        <f>IF('Premissas'!A45="","",'Premissas'!A45)</f>
        <v/>
      </c>
      <c r="B51" s="36">
        <f>IF(A51="","",IFERROR(VLOOKUP(A51,'Premissas'!$A$5:$B$104,2,FALSE),""))</f>
        <v/>
      </c>
      <c r="C51" s="36">
        <f>IF(OR($A51="",$E$7="",$H$7=""),"",IF(COUNTIFS('Lançamentos'!$A$5:$A$104,"&gt;="&amp;$E$7,'Lançamentos'!$A$5:$A$104,"&lt;="&amp;$H$7,'Lançamentos'!$C$5:$C$104,$A51,'Lançamentos'!$I$5:$I$104,'Premissas'!$H$5)=0,"",IFERROR(SUMIFS('Lançamentos'!$H$5:$H$104,'Lançamentos'!$A$5:$A$104,"&gt;="&amp;$E$7,'Lançamentos'!$A$5:$A$104,"&lt;="&amp;$H$7,'Lançamentos'!$C$5:$C$104,$A51,'Lançamentos'!$I$5:$I$104,'Premissas'!$H$5),0)))</f>
        <v/>
      </c>
      <c r="D51" s="36">
        <f>IF(OR($A51="",$E$7="",$H$7=""),"",IF(COUNTIFS('Lançamentos'!$A$5:$A$104,"&gt;="&amp;$E$7,'Lançamentos'!$A$5:$A$104,"&lt;="&amp;$H$7,'Lançamentos'!$C$5:$C$104,$A51,'Lançamentos'!$I$5:$I$104,'Premissas'!$H$6)=0,"",IFERROR(SUMIFS('Lançamentos'!$H$5:$H$104,'Lançamentos'!$A$5:$A$104,"&gt;="&amp;$E$7,'Lançamentos'!$A$5:$A$104,"&lt;="&amp;$H$7,'Lançamentos'!$C$5:$C$104,$A51,'Lançamentos'!$I$5:$I$104,'Premissas'!$H$6),0)))</f>
        <v/>
      </c>
      <c r="E51" s="36">
        <f>IF(OR($A51="",$E$7="",$H$7=""),"",IF(COUNTIFS('Lançamentos'!$A$5:$A$104,"&gt;="&amp;$E$7,'Lançamentos'!$A$5:$A$104,"&lt;="&amp;$H$7,'Lançamentos'!$C$5:$C$104,$A51,'Lançamentos'!$I$5:$I$104,'Premissas'!$H$7)=0,"",IFERROR(SUMIFS('Lançamentos'!$H$5:$H$104,'Lançamentos'!$A$5:$A$104,"&gt;="&amp;$E$7,'Lançamentos'!$A$5:$A$104,"&lt;="&amp;$H$7,'Lançamentos'!$C$5:$C$104,$A51,'Lançamentos'!$I$5:$I$104,'Premissas'!$H$7),0)))</f>
        <v/>
      </c>
      <c r="F51" s="36">
        <f>IF(A51="","",IF(COUNT(D51:E51)=0,"",SUM(D51:E51)))</f>
        <v/>
      </c>
      <c r="G51" s="36">
        <f>IF(OR(A51="",B51=""),"",B51-SUM(D51:E51))</f>
        <v/>
      </c>
      <c r="H51" s="37">
        <f>IF(OR(B51="",B51=0,F51=""),"",IFERROR(F51/B51,""))</f>
        <v/>
      </c>
      <c r="I51" s="15">
        <f>IF(A51="","",IF(B51="","Defina limite",IF(F51="","Sem compromisso",IF(G51&lt;0,"Conferir excesso",IF(H51&gt;=0.8,"Atenção ao limite","Dentro do limite")))))</f>
        <v/>
      </c>
    </row>
    <row r="52">
      <c r="A52" s="16">
        <f>IF('Premissas'!A46="","",'Premissas'!A46)</f>
        <v/>
      </c>
      <c r="B52" s="38">
        <f>IF(A52="","",IFERROR(VLOOKUP(A52,'Premissas'!$A$5:$B$104,2,FALSE),""))</f>
        <v/>
      </c>
      <c r="C52" s="38">
        <f>IF(OR($A52="",$E$7="",$H$7=""),"",IF(COUNTIFS('Lançamentos'!$A$5:$A$104,"&gt;="&amp;$E$7,'Lançamentos'!$A$5:$A$104,"&lt;="&amp;$H$7,'Lançamentos'!$C$5:$C$104,$A52,'Lançamentos'!$I$5:$I$104,'Premissas'!$H$5)=0,"",IFERROR(SUMIFS('Lançamentos'!$H$5:$H$104,'Lançamentos'!$A$5:$A$104,"&gt;="&amp;$E$7,'Lançamentos'!$A$5:$A$104,"&lt;="&amp;$H$7,'Lançamentos'!$C$5:$C$104,$A52,'Lançamentos'!$I$5:$I$104,'Premissas'!$H$5),0)))</f>
        <v/>
      </c>
      <c r="D52" s="38">
        <f>IF(OR($A52="",$E$7="",$H$7=""),"",IF(COUNTIFS('Lançamentos'!$A$5:$A$104,"&gt;="&amp;$E$7,'Lançamentos'!$A$5:$A$104,"&lt;="&amp;$H$7,'Lançamentos'!$C$5:$C$104,$A52,'Lançamentos'!$I$5:$I$104,'Premissas'!$H$6)=0,"",IFERROR(SUMIFS('Lançamentos'!$H$5:$H$104,'Lançamentos'!$A$5:$A$104,"&gt;="&amp;$E$7,'Lançamentos'!$A$5:$A$104,"&lt;="&amp;$H$7,'Lançamentos'!$C$5:$C$104,$A52,'Lançamentos'!$I$5:$I$104,'Premissas'!$H$6),0)))</f>
        <v/>
      </c>
      <c r="E52" s="38">
        <f>IF(OR($A52="",$E$7="",$H$7=""),"",IF(COUNTIFS('Lançamentos'!$A$5:$A$104,"&gt;="&amp;$E$7,'Lançamentos'!$A$5:$A$104,"&lt;="&amp;$H$7,'Lançamentos'!$C$5:$C$104,$A52,'Lançamentos'!$I$5:$I$104,'Premissas'!$H$7)=0,"",IFERROR(SUMIFS('Lançamentos'!$H$5:$H$104,'Lançamentos'!$A$5:$A$104,"&gt;="&amp;$E$7,'Lançamentos'!$A$5:$A$104,"&lt;="&amp;$H$7,'Lançamentos'!$C$5:$C$104,$A52,'Lançamentos'!$I$5:$I$104,'Premissas'!$H$7),0)))</f>
        <v/>
      </c>
      <c r="F52" s="38">
        <f>IF(A52="","",IF(COUNT(D52:E52)=0,"",SUM(D52:E52)))</f>
        <v/>
      </c>
      <c r="G52" s="38">
        <f>IF(OR(A52="",B52=""),"",B52-SUM(D52:E52))</f>
        <v/>
      </c>
      <c r="H52" s="39">
        <f>IF(OR(B52="",B52=0,F52=""),"",IFERROR(F52/B52,""))</f>
        <v/>
      </c>
      <c r="I52" s="19">
        <f>IF(A52="","",IF(B52="","Defina limite",IF(F52="","Sem compromisso",IF(G52&lt;0,"Conferir excesso",IF(H52&gt;=0.8,"Atenção ao limite","Dentro do limite")))))</f>
        <v/>
      </c>
    </row>
    <row r="53">
      <c r="A53" s="12">
        <f>IF('Premissas'!A47="","",'Premissas'!A47)</f>
        <v/>
      </c>
      <c r="B53" s="36">
        <f>IF(A53="","",IFERROR(VLOOKUP(A53,'Premissas'!$A$5:$B$104,2,FALSE),""))</f>
        <v/>
      </c>
      <c r="C53" s="36">
        <f>IF(OR($A53="",$E$7="",$H$7=""),"",IF(COUNTIFS('Lançamentos'!$A$5:$A$104,"&gt;="&amp;$E$7,'Lançamentos'!$A$5:$A$104,"&lt;="&amp;$H$7,'Lançamentos'!$C$5:$C$104,$A53,'Lançamentos'!$I$5:$I$104,'Premissas'!$H$5)=0,"",IFERROR(SUMIFS('Lançamentos'!$H$5:$H$104,'Lançamentos'!$A$5:$A$104,"&gt;="&amp;$E$7,'Lançamentos'!$A$5:$A$104,"&lt;="&amp;$H$7,'Lançamentos'!$C$5:$C$104,$A53,'Lançamentos'!$I$5:$I$104,'Premissas'!$H$5),0)))</f>
        <v/>
      </c>
      <c r="D53" s="36">
        <f>IF(OR($A53="",$E$7="",$H$7=""),"",IF(COUNTIFS('Lançamentos'!$A$5:$A$104,"&gt;="&amp;$E$7,'Lançamentos'!$A$5:$A$104,"&lt;="&amp;$H$7,'Lançamentos'!$C$5:$C$104,$A53,'Lançamentos'!$I$5:$I$104,'Premissas'!$H$6)=0,"",IFERROR(SUMIFS('Lançamentos'!$H$5:$H$104,'Lançamentos'!$A$5:$A$104,"&gt;="&amp;$E$7,'Lançamentos'!$A$5:$A$104,"&lt;="&amp;$H$7,'Lançamentos'!$C$5:$C$104,$A53,'Lançamentos'!$I$5:$I$104,'Premissas'!$H$6),0)))</f>
        <v/>
      </c>
      <c r="E53" s="36">
        <f>IF(OR($A53="",$E$7="",$H$7=""),"",IF(COUNTIFS('Lançamentos'!$A$5:$A$104,"&gt;="&amp;$E$7,'Lançamentos'!$A$5:$A$104,"&lt;="&amp;$H$7,'Lançamentos'!$C$5:$C$104,$A53,'Lançamentos'!$I$5:$I$104,'Premissas'!$H$7)=0,"",IFERROR(SUMIFS('Lançamentos'!$H$5:$H$104,'Lançamentos'!$A$5:$A$104,"&gt;="&amp;$E$7,'Lançamentos'!$A$5:$A$104,"&lt;="&amp;$H$7,'Lançamentos'!$C$5:$C$104,$A53,'Lançamentos'!$I$5:$I$104,'Premissas'!$H$7),0)))</f>
        <v/>
      </c>
      <c r="F53" s="36">
        <f>IF(A53="","",IF(COUNT(D53:E53)=0,"",SUM(D53:E53)))</f>
        <v/>
      </c>
      <c r="G53" s="36">
        <f>IF(OR(A53="",B53=""),"",B53-SUM(D53:E53))</f>
        <v/>
      </c>
      <c r="H53" s="37">
        <f>IF(OR(B53="",B53=0,F53=""),"",IFERROR(F53/B53,""))</f>
        <v/>
      </c>
      <c r="I53" s="15">
        <f>IF(A53="","",IF(B53="","Defina limite",IF(F53="","Sem compromisso",IF(G53&lt;0,"Conferir excesso",IF(H53&gt;=0.8,"Atenção ao limite","Dentro do limite")))))</f>
        <v/>
      </c>
    </row>
    <row r="54">
      <c r="A54" s="16">
        <f>IF('Premissas'!A48="","",'Premissas'!A48)</f>
        <v/>
      </c>
      <c r="B54" s="38">
        <f>IF(A54="","",IFERROR(VLOOKUP(A54,'Premissas'!$A$5:$B$104,2,FALSE),""))</f>
        <v/>
      </c>
      <c r="C54" s="38">
        <f>IF(OR($A54="",$E$7="",$H$7=""),"",IF(COUNTIFS('Lançamentos'!$A$5:$A$104,"&gt;="&amp;$E$7,'Lançamentos'!$A$5:$A$104,"&lt;="&amp;$H$7,'Lançamentos'!$C$5:$C$104,$A54,'Lançamentos'!$I$5:$I$104,'Premissas'!$H$5)=0,"",IFERROR(SUMIFS('Lançamentos'!$H$5:$H$104,'Lançamentos'!$A$5:$A$104,"&gt;="&amp;$E$7,'Lançamentos'!$A$5:$A$104,"&lt;="&amp;$H$7,'Lançamentos'!$C$5:$C$104,$A54,'Lançamentos'!$I$5:$I$104,'Premissas'!$H$5),0)))</f>
        <v/>
      </c>
      <c r="D54" s="38">
        <f>IF(OR($A54="",$E$7="",$H$7=""),"",IF(COUNTIFS('Lançamentos'!$A$5:$A$104,"&gt;="&amp;$E$7,'Lançamentos'!$A$5:$A$104,"&lt;="&amp;$H$7,'Lançamentos'!$C$5:$C$104,$A54,'Lançamentos'!$I$5:$I$104,'Premissas'!$H$6)=0,"",IFERROR(SUMIFS('Lançamentos'!$H$5:$H$104,'Lançamentos'!$A$5:$A$104,"&gt;="&amp;$E$7,'Lançamentos'!$A$5:$A$104,"&lt;="&amp;$H$7,'Lançamentos'!$C$5:$C$104,$A54,'Lançamentos'!$I$5:$I$104,'Premissas'!$H$6),0)))</f>
        <v/>
      </c>
      <c r="E54" s="38">
        <f>IF(OR($A54="",$E$7="",$H$7=""),"",IF(COUNTIFS('Lançamentos'!$A$5:$A$104,"&gt;="&amp;$E$7,'Lançamentos'!$A$5:$A$104,"&lt;="&amp;$H$7,'Lançamentos'!$C$5:$C$104,$A54,'Lançamentos'!$I$5:$I$104,'Premissas'!$H$7)=0,"",IFERROR(SUMIFS('Lançamentos'!$H$5:$H$104,'Lançamentos'!$A$5:$A$104,"&gt;="&amp;$E$7,'Lançamentos'!$A$5:$A$104,"&lt;="&amp;$H$7,'Lançamentos'!$C$5:$C$104,$A54,'Lançamentos'!$I$5:$I$104,'Premissas'!$H$7),0)))</f>
        <v/>
      </c>
      <c r="F54" s="38">
        <f>IF(A54="","",IF(COUNT(D54:E54)=0,"",SUM(D54:E54)))</f>
        <v/>
      </c>
      <c r="G54" s="38">
        <f>IF(OR(A54="",B54=""),"",B54-SUM(D54:E54))</f>
        <v/>
      </c>
      <c r="H54" s="39">
        <f>IF(OR(B54="",B54=0,F54=""),"",IFERROR(F54/B54,""))</f>
        <v/>
      </c>
      <c r="I54" s="19">
        <f>IF(A54="","",IF(B54="","Defina limite",IF(F54="","Sem compromisso",IF(G54&lt;0,"Conferir excesso",IF(H54&gt;=0.8,"Atenção ao limite","Dentro do limite")))))</f>
        <v/>
      </c>
    </row>
    <row r="55">
      <c r="A55" s="12">
        <f>IF('Premissas'!A49="","",'Premissas'!A49)</f>
        <v/>
      </c>
      <c r="B55" s="36">
        <f>IF(A55="","",IFERROR(VLOOKUP(A55,'Premissas'!$A$5:$B$104,2,FALSE),""))</f>
        <v/>
      </c>
      <c r="C55" s="36">
        <f>IF(OR($A55="",$E$7="",$H$7=""),"",IF(COUNTIFS('Lançamentos'!$A$5:$A$104,"&gt;="&amp;$E$7,'Lançamentos'!$A$5:$A$104,"&lt;="&amp;$H$7,'Lançamentos'!$C$5:$C$104,$A55,'Lançamentos'!$I$5:$I$104,'Premissas'!$H$5)=0,"",IFERROR(SUMIFS('Lançamentos'!$H$5:$H$104,'Lançamentos'!$A$5:$A$104,"&gt;="&amp;$E$7,'Lançamentos'!$A$5:$A$104,"&lt;="&amp;$H$7,'Lançamentos'!$C$5:$C$104,$A55,'Lançamentos'!$I$5:$I$104,'Premissas'!$H$5),0)))</f>
        <v/>
      </c>
      <c r="D55" s="36">
        <f>IF(OR($A55="",$E$7="",$H$7=""),"",IF(COUNTIFS('Lançamentos'!$A$5:$A$104,"&gt;="&amp;$E$7,'Lançamentos'!$A$5:$A$104,"&lt;="&amp;$H$7,'Lançamentos'!$C$5:$C$104,$A55,'Lançamentos'!$I$5:$I$104,'Premissas'!$H$6)=0,"",IFERROR(SUMIFS('Lançamentos'!$H$5:$H$104,'Lançamentos'!$A$5:$A$104,"&gt;="&amp;$E$7,'Lançamentos'!$A$5:$A$104,"&lt;="&amp;$H$7,'Lançamentos'!$C$5:$C$104,$A55,'Lançamentos'!$I$5:$I$104,'Premissas'!$H$6),0)))</f>
        <v/>
      </c>
      <c r="E55" s="36">
        <f>IF(OR($A55="",$E$7="",$H$7=""),"",IF(COUNTIFS('Lançamentos'!$A$5:$A$104,"&gt;="&amp;$E$7,'Lançamentos'!$A$5:$A$104,"&lt;="&amp;$H$7,'Lançamentos'!$C$5:$C$104,$A55,'Lançamentos'!$I$5:$I$104,'Premissas'!$H$7)=0,"",IFERROR(SUMIFS('Lançamentos'!$H$5:$H$104,'Lançamentos'!$A$5:$A$104,"&gt;="&amp;$E$7,'Lançamentos'!$A$5:$A$104,"&lt;="&amp;$H$7,'Lançamentos'!$C$5:$C$104,$A55,'Lançamentos'!$I$5:$I$104,'Premissas'!$H$7),0)))</f>
        <v/>
      </c>
      <c r="F55" s="36">
        <f>IF(A55="","",IF(COUNT(D55:E55)=0,"",SUM(D55:E55)))</f>
        <v/>
      </c>
      <c r="G55" s="36">
        <f>IF(OR(A55="",B55=""),"",B55-SUM(D55:E55))</f>
        <v/>
      </c>
      <c r="H55" s="37">
        <f>IF(OR(B55="",B55=0,F55=""),"",IFERROR(F55/B55,""))</f>
        <v/>
      </c>
      <c r="I55" s="15">
        <f>IF(A55="","",IF(B55="","Defina limite",IF(F55="","Sem compromisso",IF(G55&lt;0,"Conferir excesso",IF(H55&gt;=0.8,"Atenção ao limite","Dentro do limite")))))</f>
        <v/>
      </c>
    </row>
    <row r="56">
      <c r="A56" s="16">
        <f>IF('Premissas'!A50="","",'Premissas'!A50)</f>
        <v/>
      </c>
      <c r="B56" s="38">
        <f>IF(A56="","",IFERROR(VLOOKUP(A56,'Premissas'!$A$5:$B$104,2,FALSE),""))</f>
        <v/>
      </c>
      <c r="C56" s="38">
        <f>IF(OR($A56="",$E$7="",$H$7=""),"",IF(COUNTIFS('Lançamentos'!$A$5:$A$104,"&gt;="&amp;$E$7,'Lançamentos'!$A$5:$A$104,"&lt;="&amp;$H$7,'Lançamentos'!$C$5:$C$104,$A56,'Lançamentos'!$I$5:$I$104,'Premissas'!$H$5)=0,"",IFERROR(SUMIFS('Lançamentos'!$H$5:$H$104,'Lançamentos'!$A$5:$A$104,"&gt;="&amp;$E$7,'Lançamentos'!$A$5:$A$104,"&lt;="&amp;$H$7,'Lançamentos'!$C$5:$C$104,$A56,'Lançamentos'!$I$5:$I$104,'Premissas'!$H$5),0)))</f>
        <v/>
      </c>
      <c r="D56" s="38">
        <f>IF(OR($A56="",$E$7="",$H$7=""),"",IF(COUNTIFS('Lançamentos'!$A$5:$A$104,"&gt;="&amp;$E$7,'Lançamentos'!$A$5:$A$104,"&lt;="&amp;$H$7,'Lançamentos'!$C$5:$C$104,$A56,'Lançamentos'!$I$5:$I$104,'Premissas'!$H$6)=0,"",IFERROR(SUMIFS('Lançamentos'!$H$5:$H$104,'Lançamentos'!$A$5:$A$104,"&gt;="&amp;$E$7,'Lançamentos'!$A$5:$A$104,"&lt;="&amp;$H$7,'Lançamentos'!$C$5:$C$104,$A56,'Lançamentos'!$I$5:$I$104,'Premissas'!$H$6),0)))</f>
        <v/>
      </c>
      <c r="E56" s="38">
        <f>IF(OR($A56="",$E$7="",$H$7=""),"",IF(COUNTIFS('Lançamentos'!$A$5:$A$104,"&gt;="&amp;$E$7,'Lançamentos'!$A$5:$A$104,"&lt;="&amp;$H$7,'Lançamentos'!$C$5:$C$104,$A56,'Lançamentos'!$I$5:$I$104,'Premissas'!$H$7)=0,"",IFERROR(SUMIFS('Lançamentos'!$H$5:$H$104,'Lançamentos'!$A$5:$A$104,"&gt;="&amp;$E$7,'Lançamentos'!$A$5:$A$104,"&lt;="&amp;$H$7,'Lançamentos'!$C$5:$C$104,$A56,'Lançamentos'!$I$5:$I$104,'Premissas'!$H$7),0)))</f>
        <v/>
      </c>
      <c r="F56" s="38">
        <f>IF(A56="","",IF(COUNT(D56:E56)=0,"",SUM(D56:E56)))</f>
        <v/>
      </c>
      <c r="G56" s="38">
        <f>IF(OR(A56="",B56=""),"",B56-SUM(D56:E56))</f>
        <v/>
      </c>
      <c r="H56" s="39">
        <f>IF(OR(B56="",B56=0,F56=""),"",IFERROR(F56/B56,""))</f>
        <v/>
      </c>
      <c r="I56" s="19">
        <f>IF(A56="","",IF(B56="","Defina limite",IF(F56="","Sem compromisso",IF(G56&lt;0,"Conferir excesso",IF(H56&gt;=0.8,"Atenção ao limite","Dentro do limite")))))</f>
        <v/>
      </c>
    </row>
    <row r="57">
      <c r="A57" s="12">
        <f>IF('Premissas'!A51="","",'Premissas'!A51)</f>
        <v/>
      </c>
      <c r="B57" s="36">
        <f>IF(A57="","",IFERROR(VLOOKUP(A57,'Premissas'!$A$5:$B$104,2,FALSE),""))</f>
        <v/>
      </c>
      <c r="C57" s="36">
        <f>IF(OR($A57="",$E$7="",$H$7=""),"",IF(COUNTIFS('Lançamentos'!$A$5:$A$104,"&gt;="&amp;$E$7,'Lançamentos'!$A$5:$A$104,"&lt;="&amp;$H$7,'Lançamentos'!$C$5:$C$104,$A57,'Lançamentos'!$I$5:$I$104,'Premissas'!$H$5)=0,"",IFERROR(SUMIFS('Lançamentos'!$H$5:$H$104,'Lançamentos'!$A$5:$A$104,"&gt;="&amp;$E$7,'Lançamentos'!$A$5:$A$104,"&lt;="&amp;$H$7,'Lançamentos'!$C$5:$C$104,$A57,'Lançamentos'!$I$5:$I$104,'Premissas'!$H$5),0)))</f>
        <v/>
      </c>
      <c r="D57" s="36">
        <f>IF(OR($A57="",$E$7="",$H$7=""),"",IF(COUNTIFS('Lançamentos'!$A$5:$A$104,"&gt;="&amp;$E$7,'Lançamentos'!$A$5:$A$104,"&lt;="&amp;$H$7,'Lançamentos'!$C$5:$C$104,$A57,'Lançamentos'!$I$5:$I$104,'Premissas'!$H$6)=0,"",IFERROR(SUMIFS('Lançamentos'!$H$5:$H$104,'Lançamentos'!$A$5:$A$104,"&gt;="&amp;$E$7,'Lançamentos'!$A$5:$A$104,"&lt;="&amp;$H$7,'Lançamentos'!$C$5:$C$104,$A57,'Lançamentos'!$I$5:$I$104,'Premissas'!$H$6),0)))</f>
        <v/>
      </c>
      <c r="E57" s="36">
        <f>IF(OR($A57="",$E$7="",$H$7=""),"",IF(COUNTIFS('Lançamentos'!$A$5:$A$104,"&gt;="&amp;$E$7,'Lançamentos'!$A$5:$A$104,"&lt;="&amp;$H$7,'Lançamentos'!$C$5:$C$104,$A57,'Lançamentos'!$I$5:$I$104,'Premissas'!$H$7)=0,"",IFERROR(SUMIFS('Lançamentos'!$H$5:$H$104,'Lançamentos'!$A$5:$A$104,"&gt;="&amp;$E$7,'Lançamentos'!$A$5:$A$104,"&lt;="&amp;$H$7,'Lançamentos'!$C$5:$C$104,$A57,'Lançamentos'!$I$5:$I$104,'Premissas'!$H$7),0)))</f>
        <v/>
      </c>
      <c r="F57" s="36">
        <f>IF(A57="","",IF(COUNT(D57:E57)=0,"",SUM(D57:E57)))</f>
        <v/>
      </c>
      <c r="G57" s="36">
        <f>IF(OR(A57="",B57=""),"",B57-SUM(D57:E57))</f>
        <v/>
      </c>
      <c r="H57" s="37">
        <f>IF(OR(B57="",B57=0,F57=""),"",IFERROR(F57/B57,""))</f>
        <v/>
      </c>
      <c r="I57" s="15">
        <f>IF(A57="","",IF(B57="","Defina limite",IF(F57="","Sem compromisso",IF(G57&lt;0,"Conferir excesso",IF(H57&gt;=0.8,"Atenção ao limite","Dentro do limite")))))</f>
        <v/>
      </c>
    </row>
    <row r="58">
      <c r="A58" s="16">
        <f>IF('Premissas'!A52="","",'Premissas'!A52)</f>
        <v/>
      </c>
      <c r="B58" s="38">
        <f>IF(A58="","",IFERROR(VLOOKUP(A58,'Premissas'!$A$5:$B$104,2,FALSE),""))</f>
        <v/>
      </c>
      <c r="C58" s="38">
        <f>IF(OR($A58="",$E$7="",$H$7=""),"",IF(COUNTIFS('Lançamentos'!$A$5:$A$104,"&gt;="&amp;$E$7,'Lançamentos'!$A$5:$A$104,"&lt;="&amp;$H$7,'Lançamentos'!$C$5:$C$104,$A58,'Lançamentos'!$I$5:$I$104,'Premissas'!$H$5)=0,"",IFERROR(SUMIFS('Lançamentos'!$H$5:$H$104,'Lançamentos'!$A$5:$A$104,"&gt;="&amp;$E$7,'Lançamentos'!$A$5:$A$104,"&lt;="&amp;$H$7,'Lançamentos'!$C$5:$C$104,$A58,'Lançamentos'!$I$5:$I$104,'Premissas'!$H$5),0)))</f>
        <v/>
      </c>
      <c r="D58" s="38">
        <f>IF(OR($A58="",$E$7="",$H$7=""),"",IF(COUNTIFS('Lançamentos'!$A$5:$A$104,"&gt;="&amp;$E$7,'Lançamentos'!$A$5:$A$104,"&lt;="&amp;$H$7,'Lançamentos'!$C$5:$C$104,$A58,'Lançamentos'!$I$5:$I$104,'Premissas'!$H$6)=0,"",IFERROR(SUMIFS('Lançamentos'!$H$5:$H$104,'Lançamentos'!$A$5:$A$104,"&gt;="&amp;$E$7,'Lançamentos'!$A$5:$A$104,"&lt;="&amp;$H$7,'Lançamentos'!$C$5:$C$104,$A58,'Lançamentos'!$I$5:$I$104,'Premissas'!$H$6),0)))</f>
        <v/>
      </c>
      <c r="E58" s="38">
        <f>IF(OR($A58="",$E$7="",$H$7=""),"",IF(COUNTIFS('Lançamentos'!$A$5:$A$104,"&gt;="&amp;$E$7,'Lançamentos'!$A$5:$A$104,"&lt;="&amp;$H$7,'Lançamentos'!$C$5:$C$104,$A58,'Lançamentos'!$I$5:$I$104,'Premissas'!$H$7)=0,"",IFERROR(SUMIFS('Lançamentos'!$H$5:$H$104,'Lançamentos'!$A$5:$A$104,"&gt;="&amp;$E$7,'Lançamentos'!$A$5:$A$104,"&lt;="&amp;$H$7,'Lançamentos'!$C$5:$C$104,$A58,'Lançamentos'!$I$5:$I$104,'Premissas'!$H$7),0)))</f>
        <v/>
      </c>
      <c r="F58" s="38">
        <f>IF(A58="","",IF(COUNT(D58:E58)=0,"",SUM(D58:E58)))</f>
        <v/>
      </c>
      <c r="G58" s="38">
        <f>IF(OR(A58="",B58=""),"",B58-SUM(D58:E58))</f>
        <v/>
      </c>
      <c r="H58" s="39">
        <f>IF(OR(B58="",B58=0,F58=""),"",IFERROR(F58/B58,""))</f>
        <v/>
      </c>
      <c r="I58" s="19">
        <f>IF(A58="","",IF(B58="","Defina limite",IF(F58="","Sem compromisso",IF(G58&lt;0,"Conferir excesso",IF(H58&gt;=0.8,"Atenção ao limite","Dentro do limite")))))</f>
        <v/>
      </c>
    </row>
    <row r="59">
      <c r="A59" s="12">
        <f>IF('Premissas'!A53="","",'Premissas'!A53)</f>
        <v/>
      </c>
      <c r="B59" s="36">
        <f>IF(A59="","",IFERROR(VLOOKUP(A59,'Premissas'!$A$5:$B$104,2,FALSE),""))</f>
        <v/>
      </c>
      <c r="C59" s="36">
        <f>IF(OR($A59="",$E$7="",$H$7=""),"",IF(COUNTIFS('Lançamentos'!$A$5:$A$104,"&gt;="&amp;$E$7,'Lançamentos'!$A$5:$A$104,"&lt;="&amp;$H$7,'Lançamentos'!$C$5:$C$104,$A59,'Lançamentos'!$I$5:$I$104,'Premissas'!$H$5)=0,"",IFERROR(SUMIFS('Lançamentos'!$H$5:$H$104,'Lançamentos'!$A$5:$A$104,"&gt;="&amp;$E$7,'Lançamentos'!$A$5:$A$104,"&lt;="&amp;$H$7,'Lançamentos'!$C$5:$C$104,$A59,'Lançamentos'!$I$5:$I$104,'Premissas'!$H$5),0)))</f>
        <v/>
      </c>
      <c r="D59" s="36">
        <f>IF(OR($A59="",$E$7="",$H$7=""),"",IF(COUNTIFS('Lançamentos'!$A$5:$A$104,"&gt;="&amp;$E$7,'Lançamentos'!$A$5:$A$104,"&lt;="&amp;$H$7,'Lançamentos'!$C$5:$C$104,$A59,'Lançamentos'!$I$5:$I$104,'Premissas'!$H$6)=0,"",IFERROR(SUMIFS('Lançamentos'!$H$5:$H$104,'Lançamentos'!$A$5:$A$104,"&gt;="&amp;$E$7,'Lançamentos'!$A$5:$A$104,"&lt;="&amp;$H$7,'Lançamentos'!$C$5:$C$104,$A59,'Lançamentos'!$I$5:$I$104,'Premissas'!$H$6),0)))</f>
        <v/>
      </c>
      <c r="E59" s="36">
        <f>IF(OR($A59="",$E$7="",$H$7=""),"",IF(COUNTIFS('Lançamentos'!$A$5:$A$104,"&gt;="&amp;$E$7,'Lançamentos'!$A$5:$A$104,"&lt;="&amp;$H$7,'Lançamentos'!$C$5:$C$104,$A59,'Lançamentos'!$I$5:$I$104,'Premissas'!$H$7)=0,"",IFERROR(SUMIFS('Lançamentos'!$H$5:$H$104,'Lançamentos'!$A$5:$A$104,"&gt;="&amp;$E$7,'Lançamentos'!$A$5:$A$104,"&lt;="&amp;$H$7,'Lançamentos'!$C$5:$C$104,$A59,'Lançamentos'!$I$5:$I$104,'Premissas'!$H$7),0)))</f>
        <v/>
      </c>
      <c r="F59" s="36">
        <f>IF(A59="","",IF(COUNT(D59:E59)=0,"",SUM(D59:E59)))</f>
        <v/>
      </c>
      <c r="G59" s="36">
        <f>IF(OR(A59="",B59=""),"",B59-SUM(D59:E59))</f>
        <v/>
      </c>
      <c r="H59" s="37">
        <f>IF(OR(B59="",B59=0,F59=""),"",IFERROR(F59/B59,""))</f>
        <v/>
      </c>
      <c r="I59" s="15">
        <f>IF(A59="","",IF(B59="","Defina limite",IF(F59="","Sem compromisso",IF(G59&lt;0,"Conferir excesso",IF(H59&gt;=0.8,"Atenção ao limite","Dentro do limite")))))</f>
        <v/>
      </c>
    </row>
    <row r="60">
      <c r="A60" s="16">
        <f>IF('Premissas'!A54="","",'Premissas'!A54)</f>
        <v/>
      </c>
      <c r="B60" s="38">
        <f>IF(A60="","",IFERROR(VLOOKUP(A60,'Premissas'!$A$5:$B$104,2,FALSE),""))</f>
        <v/>
      </c>
      <c r="C60" s="38">
        <f>IF(OR($A60="",$E$7="",$H$7=""),"",IF(COUNTIFS('Lançamentos'!$A$5:$A$104,"&gt;="&amp;$E$7,'Lançamentos'!$A$5:$A$104,"&lt;="&amp;$H$7,'Lançamentos'!$C$5:$C$104,$A60,'Lançamentos'!$I$5:$I$104,'Premissas'!$H$5)=0,"",IFERROR(SUMIFS('Lançamentos'!$H$5:$H$104,'Lançamentos'!$A$5:$A$104,"&gt;="&amp;$E$7,'Lançamentos'!$A$5:$A$104,"&lt;="&amp;$H$7,'Lançamentos'!$C$5:$C$104,$A60,'Lançamentos'!$I$5:$I$104,'Premissas'!$H$5),0)))</f>
        <v/>
      </c>
      <c r="D60" s="38">
        <f>IF(OR($A60="",$E$7="",$H$7=""),"",IF(COUNTIFS('Lançamentos'!$A$5:$A$104,"&gt;="&amp;$E$7,'Lançamentos'!$A$5:$A$104,"&lt;="&amp;$H$7,'Lançamentos'!$C$5:$C$104,$A60,'Lançamentos'!$I$5:$I$104,'Premissas'!$H$6)=0,"",IFERROR(SUMIFS('Lançamentos'!$H$5:$H$104,'Lançamentos'!$A$5:$A$104,"&gt;="&amp;$E$7,'Lançamentos'!$A$5:$A$104,"&lt;="&amp;$H$7,'Lançamentos'!$C$5:$C$104,$A60,'Lançamentos'!$I$5:$I$104,'Premissas'!$H$6),0)))</f>
        <v/>
      </c>
      <c r="E60" s="38">
        <f>IF(OR($A60="",$E$7="",$H$7=""),"",IF(COUNTIFS('Lançamentos'!$A$5:$A$104,"&gt;="&amp;$E$7,'Lançamentos'!$A$5:$A$104,"&lt;="&amp;$H$7,'Lançamentos'!$C$5:$C$104,$A60,'Lançamentos'!$I$5:$I$104,'Premissas'!$H$7)=0,"",IFERROR(SUMIFS('Lançamentos'!$H$5:$H$104,'Lançamentos'!$A$5:$A$104,"&gt;="&amp;$E$7,'Lançamentos'!$A$5:$A$104,"&lt;="&amp;$H$7,'Lançamentos'!$C$5:$C$104,$A60,'Lançamentos'!$I$5:$I$104,'Premissas'!$H$7),0)))</f>
        <v/>
      </c>
      <c r="F60" s="38">
        <f>IF(A60="","",IF(COUNT(D60:E60)=0,"",SUM(D60:E60)))</f>
        <v/>
      </c>
      <c r="G60" s="38">
        <f>IF(OR(A60="",B60=""),"",B60-SUM(D60:E60))</f>
        <v/>
      </c>
      <c r="H60" s="39">
        <f>IF(OR(B60="",B60=0,F60=""),"",IFERROR(F60/B60,""))</f>
        <v/>
      </c>
      <c r="I60" s="19">
        <f>IF(A60="","",IF(B60="","Defina limite",IF(F60="","Sem compromisso",IF(G60&lt;0,"Conferir excesso",IF(H60&gt;=0.8,"Atenção ao limite","Dentro do limite")))))</f>
        <v/>
      </c>
    </row>
    <row r="61">
      <c r="A61" s="12">
        <f>IF('Premissas'!A55="","",'Premissas'!A55)</f>
        <v/>
      </c>
      <c r="B61" s="36">
        <f>IF(A61="","",IFERROR(VLOOKUP(A61,'Premissas'!$A$5:$B$104,2,FALSE),""))</f>
        <v/>
      </c>
      <c r="C61" s="36">
        <f>IF(OR($A61="",$E$7="",$H$7=""),"",IF(COUNTIFS('Lançamentos'!$A$5:$A$104,"&gt;="&amp;$E$7,'Lançamentos'!$A$5:$A$104,"&lt;="&amp;$H$7,'Lançamentos'!$C$5:$C$104,$A61,'Lançamentos'!$I$5:$I$104,'Premissas'!$H$5)=0,"",IFERROR(SUMIFS('Lançamentos'!$H$5:$H$104,'Lançamentos'!$A$5:$A$104,"&gt;="&amp;$E$7,'Lançamentos'!$A$5:$A$104,"&lt;="&amp;$H$7,'Lançamentos'!$C$5:$C$104,$A61,'Lançamentos'!$I$5:$I$104,'Premissas'!$H$5),0)))</f>
        <v/>
      </c>
      <c r="D61" s="36">
        <f>IF(OR($A61="",$E$7="",$H$7=""),"",IF(COUNTIFS('Lançamentos'!$A$5:$A$104,"&gt;="&amp;$E$7,'Lançamentos'!$A$5:$A$104,"&lt;="&amp;$H$7,'Lançamentos'!$C$5:$C$104,$A61,'Lançamentos'!$I$5:$I$104,'Premissas'!$H$6)=0,"",IFERROR(SUMIFS('Lançamentos'!$H$5:$H$104,'Lançamentos'!$A$5:$A$104,"&gt;="&amp;$E$7,'Lançamentos'!$A$5:$A$104,"&lt;="&amp;$H$7,'Lançamentos'!$C$5:$C$104,$A61,'Lançamentos'!$I$5:$I$104,'Premissas'!$H$6),0)))</f>
        <v/>
      </c>
      <c r="E61" s="36">
        <f>IF(OR($A61="",$E$7="",$H$7=""),"",IF(COUNTIFS('Lançamentos'!$A$5:$A$104,"&gt;="&amp;$E$7,'Lançamentos'!$A$5:$A$104,"&lt;="&amp;$H$7,'Lançamentos'!$C$5:$C$104,$A61,'Lançamentos'!$I$5:$I$104,'Premissas'!$H$7)=0,"",IFERROR(SUMIFS('Lançamentos'!$H$5:$H$104,'Lançamentos'!$A$5:$A$104,"&gt;="&amp;$E$7,'Lançamentos'!$A$5:$A$104,"&lt;="&amp;$H$7,'Lançamentos'!$C$5:$C$104,$A61,'Lançamentos'!$I$5:$I$104,'Premissas'!$H$7),0)))</f>
        <v/>
      </c>
      <c r="F61" s="36">
        <f>IF(A61="","",IF(COUNT(D61:E61)=0,"",SUM(D61:E61)))</f>
        <v/>
      </c>
      <c r="G61" s="36">
        <f>IF(OR(A61="",B61=""),"",B61-SUM(D61:E61))</f>
        <v/>
      </c>
      <c r="H61" s="37">
        <f>IF(OR(B61="",B61=0,F61=""),"",IFERROR(F61/B61,""))</f>
        <v/>
      </c>
      <c r="I61" s="15">
        <f>IF(A61="","",IF(B61="","Defina limite",IF(F61="","Sem compromisso",IF(G61&lt;0,"Conferir excesso",IF(H61&gt;=0.8,"Atenção ao limite","Dentro do limite")))))</f>
        <v/>
      </c>
    </row>
    <row r="62">
      <c r="A62" s="16">
        <f>IF('Premissas'!A56="","",'Premissas'!A56)</f>
        <v/>
      </c>
      <c r="B62" s="38">
        <f>IF(A62="","",IFERROR(VLOOKUP(A62,'Premissas'!$A$5:$B$104,2,FALSE),""))</f>
        <v/>
      </c>
      <c r="C62" s="38">
        <f>IF(OR($A62="",$E$7="",$H$7=""),"",IF(COUNTIFS('Lançamentos'!$A$5:$A$104,"&gt;="&amp;$E$7,'Lançamentos'!$A$5:$A$104,"&lt;="&amp;$H$7,'Lançamentos'!$C$5:$C$104,$A62,'Lançamentos'!$I$5:$I$104,'Premissas'!$H$5)=0,"",IFERROR(SUMIFS('Lançamentos'!$H$5:$H$104,'Lançamentos'!$A$5:$A$104,"&gt;="&amp;$E$7,'Lançamentos'!$A$5:$A$104,"&lt;="&amp;$H$7,'Lançamentos'!$C$5:$C$104,$A62,'Lançamentos'!$I$5:$I$104,'Premissas'!$H$5),0)))</f>
        <v/>
      </c>
      <c r="D62" s="38">
        <f>IF(OR($A62="",$E$7="",$H$7=""),"",IF(COUNTIFS('Lançamentos'!$A$5:$A$104,"&gt;="&amp;$E$7,'Lançamentos'!$A$5:$A$104,"&lt;="&amp;$H$7,'Lançamentos'!$C$5:$C$104,$A62,'Lançamentos'!$I$5:$I$104,'Premissas'!$H$6)=0,"",IFERROR(SUMIFS('Lançamentos'!$H$5:$H$104,'Lançamentos'!$A$5:$A$104,"&gt;="&amp;$E$7,'Lançamentos'!$A$5:$A$104,"&lt;="&amp;$H$7,'Lançamentos'!$C$5:$C$104,$A62,'Lançamentos'!$I$5:$I$104,'Premissas'!$H$6),0)))</f>
        <v/>
      </c>
      <c r="E62" s="38">
        <f>IF(OR($A62="",$E$7="",$H$7=""),"",IF(COUNTIFS('Lançamentos'!$A$5:$A$104,"&gt;="&amp;$E$7,'Lançamentos'!$A$5:$A$104,"&lt;="&amp;$H$7,'Lançamentos'!$C$5:$C$104,$A62,'Lançamentos'!$I$5:$I$104,'Premissas'!$H$7)=0,"",IFERROR(SUMIFS('Lançamentos'!$H$5:$H$104,'Lançamentos'!$A$5:$A$104,"&gt;="&amp;$E$7,'Lançamentos'!$A$5:$A$104,"&lt;="&amp;$H$7,'Lançamentos'!$C$5:$C$104,$A62,'Lançamentos'!$I$5:$I$104,'Premissas'!$H$7),0)))</f>
        <v/>
      </c>
      <c r="F62" s="38">
        <f>IF(A62="","",IF(COUNT(D62:E62)=0,"",SUM(D62:E62)))</f>
        <v/>
      </c>
      <c r="G62" s="38">
        <f>IF(OR(A62="",B62=""),"",B62-SUM(D62:E62))</f>
        <v/>
      </c>
      <c r="H62" s="39">
        <f>IF(OR(B62="",B62=0,F62=""),"",IFERROR(F62/B62,""))</f>
        <v/>
      </c>
      <c r="I62" s="19">
        <f>IF(A62="","",IF(B62="","Defina limite",IF(F62="","Sem compromisso",IF(G62&lt;0,"Conferir excesso",IF(H62&gt;=0.8,"Atenção ao limite","Dentro do limite")))))</f>
        <v/>
      </c>
    </row>
    <row r="63">
      <c r="A63" s="12">
        <f>IF('Premissas'!A57="","",'Premissas'!A57)</f>
        <v/>
      </c>
      <c r="B63" s="36">
        <f>IF(A63="","",IFERROR(VLOOKUP(A63,'Premissas'!$A$5:$B$104,2,FALSE),""))</f>
        <v/>
      </c>
      <c r="C63" s="36">
        <f>IF(OR($A63="",$E$7="",$H$7=""),"",IF(COUNTIFS('Lançamentos'!$A$5:$A$104,"&gt;="&amp;$E$7,'Lançamentos'!$A$5:$A$104,"&lt;="&amp;$H$7,'Lançamentos'!$C$5:$C$104,$A63,'Lançamentos'!$I$5:$I$104,'Premissas'!$H$5)=0,"",IFERROR(SUMIFS('Lançamentos'!$H$5:$H$104,'Lançamentos'!$A$5:$A$104,"&gt;="&amp;$E$7,'Lançamentos'!$A$5:$A$104,"&lt;="&amp;$H$7,'Lançamentos'!$C$5:$C$104,$A63,'Lançamentos'!$I$5:$I$104,'Premissas'!$H$5),0)))</f>
        <v/>
      </c>
      <c r="D63" s="36">
        <f>IF(OR($A63="",$E$7="",$H$7=""),"",IF(COUNTIFS('Lançamentos'!$A$5:$A$104,"&gt;="&amp;$E$7,'Lançamentos'!$A$5:$A$104,"&lt;="&amp;$H$7,'Lançamentos'!$C$5:$C$104,$A63,'Lançamentos'!$I$5:$I$104,'Premissas'!$H$6)=0,"",IFERROR(SUMIFS('Lançamentos'!$H$5:$H$104,'Lançamentos'!$A$5:$A$104,"&gt;="&amp;$E$7,'Lançamentos'!$A$5:$A$104,"&lt;="&amp;$H$7,'Lançamentos'!$C$5:$C$104,$A63,'Lançamentos'!$I$5:$I$104,'Premissas'!$H$6),0)))</f>
        <v/>
      </c>
      <c r="E63" s="36">
        <f>IF(OR($A63="",$E$7="",$H$7=""),"",IF(COUNTIFS('Lançamentos'!$A$5:$A$104,"&gt;="&amp;$E$7,'Lançamentos'!$A$5:$A$104,"&lt;="&amp;$H$7,'Lançamentos'!$C$5:$C$104,$A63,'Lançamentos'!$I$5:$I$104,'Premissas'!$H$7)=0,"",IFERROR(SUMIFS('Lançamentos'!$H$5:$H$104,'Lançamentos'!$A$5:$A$104,"&gt;="&amp;$E$7,'Lançamentos'!$A$5:$A$104,"&lt;="&amp;$H$7,'Lançamentos'!$C$5:$C$104,$A63,'Lançamentos'!$I$5:$I$104,'Premissas'!$H$7),0)))</f>
        <v/>
      </c>
      <c r="F63" s="36">
        <f>IF(A63="","",IF(COUNT(D63:E63)=0,"",SUM(D63:E63)))</f>
        <v/>
      </c>
      <c r="G63" s="36">
        <f>IF(OR(A63="",B63=""),"",B63-SUM(D63:E63))</f>
        <v/>
      </c>
      <c r="H63" s="37">
        <f>IF(OR(B63="",B63=0,F63=""),"",IFERROR(F63/B63,""))</f>
        <v/>
      </c>
      <c r="I63" s="15">
        <f>IF(A63="","",IF(B63="","Defina limite",IF(F63="","Sem compromisso",IF(G63&lt;0,"Conferir excesso",IF(H63&gt;=0.8,"Atenção ao limite","Dentro do limite")))))</f>
        <v/>
      </c>
    </row>
    <row r="64">
      <c r="A64" s="16">
        <f>IF('Premissas'!A58="","",'Premissas'!A58)</f>
        <v/>
      </c>
      <c r="B64" s="38">
        <f>IF(A64="","",IFERROR(VLOOKUP(A64,'Premissas'!$A$5:$B$104,2,FALSE),""))</f>
        <v/>
      </c>
      <c r="C64" s="38">
        <f>IF(OR($A64="",$E$7="",$H$7=""),"",IF(COUNTIFS('Lançamentos'!$A$5:$A$104,"&gt;="&amp;$E$7,'Lançamentos'!$A$5:$A$104,"&lt;="&amp;$H$7,'Lançamentos'!$C$5:$C$104,$A64,'Lançamentos'!$I$5:$I$104,'Premissas'!$H$5)=0,"",IFERROR(SUMIFS('Lançamentos'!$H$5:$H$104,'Lançamentos'!$A$5:$A$104,"&gt;="&amp;$E$7,'Lançamentos'!$A$5:$A$104,"&lt;="&amp;$H$7,'Lançamentos'!$C$5:$C$104,$A64,'Lançamentos'!$I$5:$I$104,'Premissas'!$H$5),0)))</f>
        <v/>
      </c>
      <c r="D64" s="38">
        <f>IF(OR($A64="",$E$7="",$H$7=""),"",IF(COUNTIFS('Lançamentos'!$A$5:$A$104,"&gt;="&amp;$E$7,'Lançamentos'!$A$5:$A$104,"&lt;="&amp;$H$7,'Lançamentos'!$C$5:$C$104,$A64,'Lançamentos'!$I$5:$I$104,'Premissas'!$H$6)=0,"",IFERROR(SUMIFS('Lançamentos'!$H$5:$H$104,'Lançamentos'!$A$5:$A$104,"&gt;="&amp;$E$7,'Lançamentos'!$A$5:$A$104,"&lt;="&amp;$H$7,'Lançamentos'!$C$5:$C$104,$A64,'Lançamentos'!$I$5:$I$104,'Premissas'!$H$6),0)))</f>
        <v/>
      </c>
      <c r="E64" s="38">
        <f>IF(OR($A64="",$E$7="",$H$7=""),"",IF(COUNTIFS('Lançamentos'!$A$5:$A$104,"&gt;="&amp;$E$7,'Lançamentos'!$A$5:$A$104,"&lt;="&amp;$H$7,'Lançamentos'!$C$5:$C$104,$A64,'Lançamentos'!$I$5:$I$104,'Premissas'!$H$7)=0,"",IFERROR(SUMIFS('Lançamentos'!$H$5:$H$104,'Lançamentos'!$A$5:$A$104,"&gt;="&amp;$E$7,'Lançamentos'!$A$5:$A$104,"&lt;="&amp;$H$7,'Lançamentos'!$C$5:$C$104,$A64,'Lançamentos'!$I$5:$I$104,'Premissas'!$H$7),0)))</f>
        <v/>
      </c>
      <c r="F64" s="38">
        <f>IF(A64="","",IF(COUNT(D64:E64)=0,"",SUM(D64:E64)))</f>
        <v/>
      </c>
      <c r="G64" s="38">
        <f>IF(OR(A64="",B64=""),"",B64-SUM(D64:E64))</f>
        <v/>
      </c>
      <c r="H64" s="39">
        <f>IF(OR(B64="",B64=0,F64=""),"",IFERROR(F64/B64,""))</f>
        <v/>
      </c>
      <c r="I64" s="19">
        <f>IF(A64="","",IF(B64="","Defina limite",IF(F64="","Sem compromisso",IF(G64&lt;0,"Conferir excesso",IF(H64&gt;=0.8,"Atenção ao limite","Dentro do limite")))))</f>
        <v/>
      </c>
    </row>
    <row r="65">
      <c r="A65" s="12">
        <f>IF('Premissas'!A59="","",'Premissas'!A59)</f>
        <v/>
      </c>
      <c r="B65" s="36">
        <f>IF(A65="","",IFERROR(VLOOKUP(A65,'Premissas'!$A$5:$B$104,2,FALSE),""))</f>
        <v/>
      </c>
      <c r="C65" s="36">
        <f>IF(OR($A65="",$E$7="",$H$7=""),"",IF(COUNTIFS('Lançamentos'!$A$5:$A$104,"&gt;="&amp;$E$7,'Lançamentos'!$A$5:$A$104,"&lt;="&amp;$H$7,'Lançamentos'!$C$5:$C$104,$A65,'Lançamentos'!$I$5:$I$104,'Premissas'!$H$5)=0,"",IFERROR(SUMIFS('Lançamentos'!$H$5:$H$104,'Lançamentos'!$A$5:$A$104,"&gt;="&amp;$E$7,'Lançamentos'!$A$5:$A$104,"&lt;="&amp;$H$7,'Lançamentos'!$C$5:$C$104,$A65,'Lançamentos'!$I$5:$I$104,'Premissas'!$H$5),0)))</f>
        <v/>
      </c>
      <c r="D65" s="36">
        <f>IF(OR($A65="",$E$7="",$H$7=""),"",IF(COUNTIFS('Lançamentos'!$A$5:$A$104,"&gt;="&amp;$E$7,'Lançamentos'!$A$5:$A$104,"&lt;="&amp;$H$7,'Lançamentos'!$C$5:$C$104,$A65,'Lançamentos'!$I$5:$I$104,'Premissas'!$H$6)=0,"",IFERROR(SUMIFS('Lançamentos'!$H$5:$H$104,'Lançamentos'!$A$5:$A$104,"&gt;="&amp;$E$7,'Lançamentos'!$A$5:$A$104,"&lt;="&amp;$H$7,'Lançamentos'!$C$5:$C$104,$A65,'Lançamentos'!$I$5:$I$104,'Premissas'!$H$6),0)))</f>
        <v/>
      </c>
      <c r="E65" s="36">
        <f>IF(OR($A65="",$E$7="",$H$7=""),"",IF(COUNTIFS('Lançamentos'!$A$5:$A$104,"&gt;="&amp;$E$7,'Lançamentos'!$A$5:$A$104,"&lt;="&amp;$H$7,'Lançamentos'!$C$5:$C$104,$A65,'Lançamentos'!$I$5:$I$104,'Premissas'!$H$7)=0,"",IFERROR(SUMIFS('Lançamentos'!$H$5:$H$104,'Lançamentos'!$A$5:$A$104,"&gt;="&amp;$E$7,'Lançamentos'!$A$5:$A$104,"&lt;="&amp;$H$7,'Lançamentos'!$C$5:$C$104,$A65,'Lançamentos'!$I$5:$I$104,'Premissas'!$H$7),0)))</f>
        <v/>
      </c>
      <c r="F65" s="36">
        <f>IF(A65="","",IF(COUNT(D65:E65)=0,"",SUM(D65:E65)))</f>
        <v/>
      </c>
      <c r="G65" s="36">
        <f>IF(OR(A65="",B65=""),"",B65-SUM(D65:E65))</f>
        <v/>
      </c>
      <c r="H65" s="37">
        <f>IF(OR(B65="",B65=0,F65=""),"",IFERROR(F65/B65,""))</f>
        <v/>
      </c>
      <c r="I65" s="15">
        <f>IF(A65="","",IF(B65="","Defina limite",IF(F65="","Sem compromisso",IF(G65&lt;0,"Conferir excesso",IF(H65&gt;=0.8,"Atenção ao limite","Dentro do limite")))))</f>
        <v/>
      </c>
    </row>
    <row r="66">
      <c r="A66" s="16">
        <f>IF('Premissas'!A60="","",'Premissas'!A60)</f>
        <v/>
      </c>
      <c r="B66" s="38">
        <f>IF(A66="","",IFERROR(VLOOKUP(A66,'Premissas'!$A$5:$B$104,2,FALSE),""))</f>
        <v/>
      </c>
      <c r="C66" s="38">
        <f>IF(OR($A66="",$E$7="",$H$7=""),"",IF(COUNTIFS('Lançamentos'!$A$5:$A$104,"&gt;="&amp;$E$7,'Lançamentos'!$A$5:$A$104,"&lt;="&amp;$H$7,'Lançamentos'!$C$5:$C$104,$A66,'Lançamentos'!$I$5:$I$104,'Premissas'!$H$5)=0,"",IFERROR(SUMIFS('Lançamentos'!$H$5:$H$104,'Lançamentos'!$A$5:$A$104,"&gt;="&amp;$E$7,'Lançamentos'!$A$5:$A$104,"&lt;="&amp;$H$7,'Lançamentos'!$C$5:$C$104,$A66,'Lançamentos'!$I$5:$I$104,'Premissas'!$H$5),0)))</f>
        <v/>
      </c>
      <c r="D66" s="38">
        <f>IF(OR($A66="",$E$7="",$H$7=""),"",IF(COUNTIFS('Lançamentos'!$A$5:$A$104,"&gt;="&amp;$E$7,'Lançamentos'!$A$5:$A$104,"&lt;="&amp;$H$7,'Lançamentos'!$C$5:$C$104,$A66,'Lançamentos'!$I$5:$I$104,'Premissas'!$H$6)=0,"",IFERROR(SUMIFS('Lançamentos'!$H$5:$H$104,'Lançamentos'!$A$5:$A$104,"&gt;="&amp;$E$7,'Lançamentos'!$A$5:$A$104,"&lt;="&amp;$H$7,'Lançamentos'!$C$5:$C$104,$A66,'Lançamentos'!$I$5:$I$104,'Premissas'!$H$6),0)))</f>
        <v/>
      </c>
      <c r="E66" s="38">
        <f>IF(OR($A66="",$E$7="",$H$7=""),"",IF(COUNTIFS('Lançamentos'!$A$5:$A$104,"&gt;="&amp;$E$7,'Lançamentos'!$A$5:$A$104,"&lt;="&amp;$H$7,'Lançamentos'!$C$5:$C$104,$A66,'Lançamentos'!$I$5:$I$104,'Premissas'!$H$7)=0,"",IFERROR(SUMIFS('Lançamentos'!$H$5:$H$104,'Lançamentos'!$A$5:$A$104,"&gt;="&amp;$E$7,'Lançamentos'!$A$5:$A$104,"&lt;="&amp;$H$7,'Lançamentos'!$C$5:$C$104,$A66,'Lançamentos'!$I$5:$I$104,'Premissas'!$H$7),0)))</f>
        <v/>
      </c>
      <c r="F66" s="38">
        <f>IF(A66="","",IF(COUNT(D66:E66)=0,"",SUM(D66:E66)))</f>
        <v/>
      </c>
      <c r="G66" s="38">
        <f>IF(OR(A66="",B66=""),"",B66-SUM(D66:E66))</f>
        <v/>
      </c>
      <c r="H66" s="39">
        <f>IF(OR(B66="",B66=0,F66=""),"",IFERROR(F66/B66,""))</f>
        <v/>
      </c>
      <c r="I66" s="19">
        <f>IF(A66="","",IF(B66="","Defina limite",IF(F66="","Sem compromisso",IF(G66&lt;0,"Conferir excesso",IF(H66&gt;=0.8,"Atenção ao limite","Dentro do limite")))))</f>
        <v/>
      </c>
    </row>
    <row r="67">
      <c r="A67" s="12">
        <f>IF('Premissas'!A61="","",'Premissas'!A61)</f>
        <v/>
      </c>
      <c r="B67" s="36">
        <f>IF(A67="","",IFERROR(VLOOKUP(A67,'Premissas'!$A$5:$B$104,2,FALSE),""))</f>
        <v/>
      </c>
      <c r="C67" s="36">
        <f>IF(OR($A67="",$E$7="",$H$7=""),"",IF(COUNTIFS('Lançamentos'!$A$5:$A$104,"&gt;="&amp;$E$7,'Lançamentos'!$A$5:$A$104,"&lt;="&amp;$H$7,'Lançamentos'!$C$5:$C$104,$A67,'Lançamentos'!$I$5:$I$104,'Premissas'!$H$5)=0,"",IFERROR(SUMIFS('Lançamentos'!$H$5:$H$104,'Lançamentos'!$A$5:$A$104,"&gt;="&amp;$E$7,'Lançamentos'!$A$5:$A$104,"&lt;="&amp;$H$7,'Lançamentos'!$C$5:$C$104,$A67,'Lançamentos'!$I$5:$I$104,'Premissas'!$H$5),0)))</f>
        <v/>
      </c>
      <c r="D67" s="36">
        <f>IF(OR($A67="",$E$7="",$H$7=""),"",IF(COUNTIFS('Lançamentos'!$A$5:$A$104,"&gt;="&amp;$E$7,'Lançamentos'!$A$5:$A$104,"&lt;="&amp;$H$7,'Lançamentos'!$C$5:$C$104,$A67,'Lançamentos'!$I$5:$I$104,'Premissas'!$H$6)=0,"",IFERROR(SUMIFS('Lançamentos'!$H$5:$H$104,'Lançamentos'!$A$5:$A$104,"&gt;="&amp;$E$7,'Lançamentos'!$A$5:$A$104,"&lt;="&amp;$H$7,'Lançamentos'!$C$5:$C$104,$A67,'Lançamentos'!$I$5:$I$104,'Premissas'!$H$6),0)))</f>
        <v/>
      </c>
      <c r="E67" s="36">
        <f>IF(OR($A67="",$E$7="",$H$7=""),"",IF(COUNTIFS('Lançamentos'!$A$5:$A$104,"&gt;="&amp;$E$7,'Lançamentos'!$A$5:$A$104,"&lt;="&amp;$H$7,'Lançamentos'!$C$5:$C$104,$A67,'Lançamentos'!$I$5:$I$104,'Premissas'!$H$7)=0,"",IFERROR(SUMIFS('Lançamentos'!$H$5:$H$104,'Lançamentos'!$A$5:$A$104,"&gt;="&amp;$E$7,'Lançamentos'!$A$5:$A$104,"&lt;="&amp;$H$7,'Lançamentos'!$C$5:$C$104,$A67,'Lançamentos'!$I$5:$I$104,'Premissas'!$H$7),0)))</f>
        <v/>
      </c>
      <c r="F67" s="36">
        <f>IF(A67="","",IF(COUNT(D67:E67)=0,"",SUM(D67:E67)))</f>
        <v/>
      </c>
      <c r="G67" s="36">
        <f>IF(OR(A67="",B67=""),"",B67-SUM(D67:E67))</f>
        <v/>
      </c>
      <c r="H67" s="37">
        <f>IF(OR(B67="",B67=0,F67=""),"",IFERROR(F67/B67,""))</f>
        <v/>
      </c>
      <c r="I67" s="15">
        <f>IF(A67="","",IF(B67="","Defina limite",IF(F67="","Sem compromisso",IF(G67&lt;0,"Conferir excesso",IF(H67&gt;=0.8,"Atenção ao limite","Dentro do limite")))))</f>
        <v/>
      </c>
    </row>
    <row r="68">
      <c r="A68" s="16">
        <f>IF('Premissas'!A62="","",'Premissas'!A62)</f>
        <v/>
      </c>
      <c r="B68" s="38">
        <f>IF(A68="","",IFERROR(VLOOKUP(A68,'Premissas'!$A$5:$B$104,2,FALSE),""))</f>
        <v/>
      </c>
      <c r="C68" s="38">
        <f>IF(OR($A68="",$E$7="",$H$7=""),"",IF(COUNTIFS('Lançamentos'!$A$5:$A$104,"&gt;="&amp;$E$7,'Lançamentos'!$A$5:$A$104,"&lt;="&amp;$H$7,'Lançamentos'!$C$5:$C$104,$A68,'Lançamentos'!$I$5:$I$104,'Premissas'!$H$5)=0,"",IFERROR(SUMIFS('Lançamentos'!$H$5:$H$104,'Lançamentos'!$A$5:$A$104,"&gt;="&amp;$E$7,'Lançamentos'!$A$5:$A$104,"&lt;="&amp;$H$7,'Lançamentos'!$C$5:$C$104,$A68,'Lançamentos'!$I$5:$I$104,'Premissas'!$H$5),0)))</f>
        <v/>
      </c>
      <c r="D68" s="38">
        <f>IF(OR($A68="",$E$7="",$H$7=""),"",IF(COUNTIFS('Lançamentos'!$A$5:$A$104,"&gt;="&amp;$E$7,'Lançamentos'!$A$5:$A$104,"&lt;="&amp;$H$7,'Lançamentos'!$C$5:$C$104,$A68,'Lançamentos'!$I$5:$I$104,'Premissas'!$H$6)=0,"",IFERROR(SUMIFS('Lançamentos'!$H$5:$H$104,'Lançamentos'!$A$5:$A$104,"&gt;="&amp;$E$7,'Lançamentos'!$A$5:$A$104,"&lt;="&amp;$H$7,'Lançamentos'!$C$5:$C$104,$A68,'Lançamentos'!$I$5:$I$104,'Premissas'!$H$6),0)))</f>
        <v/>
      </c>
      <c r="E68" s="38">
        <f>IF(OR($A68="",$E$7="",$H$7=""),"",IF(COUNTIFS('Lançamentos'!$A$5:$A$104,"&gt;="&amp;$E$7,'Lançamentos'!$A$5:$A$104,"&lt;="&amp;$H$7,'Lançamentos'!$C$5:$C$104,$A68,'Lançamentos'!$I$5:$I$104,'Premissas'!$H$7)=0,"",IFERROR(SUMIFS('Lançamentos'!$H$5:$H$104,'Lançamentos'!$A$5:$A$104,"&gt;="&amp;$E$7,'Lançamentos'!$A$5:$A$104,"&lt;="&amp;$H$7,'Lançamentos'!$C$5:$C$104,$A68,'Lançamentos'!$I$5:$I$104,'Premissas'!$H$7),0)))</f>
        <v/>
      </c>
      <c r="F68" s="38">
        <f>IF(A68="","",IF(COUNT(D68:E68)=0,"",SUM(D68:E68)))</f>
        <v/>
      </c>
      <c r="G68" s="38">
        <f>IF(OR(A68="",B68=""),"",B68-SUM(D68:E68))</f>
        <v/>
      </c>
      <c r="H68" s="39">
        <f>IF(OR(B68="",B68=0,F68=""),"",IFERROR(F68/B68,""))</f>
        <v/>
      </c>
      <c r="I68" s="19">
        <f>IF(A68="","",IF(B68="","Defina limite",IF(F68="","Sem compromisso",IF(G68&lt;0,"Conferir excesso",IF(H68&gt;=0.8,"Atenção ao limite","Dentro do limite")))))</f>
        <v/>
      </c>
    </row>
    <row r="69">
      <c r="A69" s="12">
        <f>IF('Premissas'!A63="","",'Premissas'!A63)</f>
        <v/>
      </c>
      <c r="B69" s="36">
        <f>IF(A69="","",IFERROR(VLOOKUP(A69,'Premissas'!$A$5:$B$104,2,FALSE),""))</f>
        <v/>
      </c>
      <c r="C69" s="36">
        <f>IF(OR($A69="",$E$7="",$H$7=""),"",IF(COUNTIFS('Lançamentos'!$A$5:$A$104,"&gt;="&amp;$E$7,'Lançamentos'!$A$5:$A$104,"&lt;="&amp;$H$7,'Lançamentos'!$C$5:$C$104,$A69,'Lançamentos'!$I$5:$I$104,'Premissas'!$H$5)=0,"",IFERROR(SUMIFS('Lançamentos'!$H$5:$H$104,'Lançamentos'!$A$5:$A$104,"&gt;="&amp;$E$7,'Lançamentos'!$A$5:$A$104,"&lt;="&amp;$H$7,'Lançamentos'!$C$5:$C$104,$A69,'Lançamentos'!$I$5:$I$104,'Premissas'!$H$5),0)))</f>
        <v/>
      </c>
      <c r="D69" s="36">
        <f>IF(OR($A69="",$E$7="",$H$7=""),"",IF(COUNTIFS('Lançamentos'!$A$5:$A$104,"&gt;="&amp;$E$7,'Lançamentos'!$A$5:$A$104,"&lt;="&amp;$H$7,'Lançamentos'!$C$5:$C$104,$A69,'Lançamentos'!$I$5:$I$104,'Premissas'!$H$6)=0,"",IFERROR(SUMIFS('Lançamentos'!$H$5:$H$104,'Lançamentos'!$A$5:$A$104,"&gt;="&amp;$E$7,'Lançamentos'!$A$5:$A$104,"&lt;="&amp;$H$7,'Lançamentos'!$C$5:$C$104,$A69,'Lançamentos'!$I$5:$I$104,'Premissas'!$H$6),0)))</f>
        <v/>
      </c>
      <c r="E69" s="36">
        <f>IF(OR($A69="",$E$7="",$H$7=""),"",IF(COUNTIFS('Lançamentos'!$A$5:$A$104,"&gt;="&amp;$E$7,'Lançamentos'!$A$5:$A$104,"&lt;="&amp;$H$7,'Lançamentos'!$C$5:$C$104,$A69,'Lançamentos'!$I$5:$I$104,'Premissas'!$H$7)=0,"",IFERROR(SUMIFS('Lançamentos'!$H$5:$H$104,'Lançamentos'!$A$5:$A$104,"&gt;="&amp;$E$7,'Lançamentos'!$A$5:$A$104,"&lt;="&amp;$H$7,'Lançamentos'!$C$5:$C$104,$A69,'Lançamentos'!$I$5:$I$104,'Premissas'!$H$7),0)))</f>
        <v/>
      </c>
      <c r="F69" s="36">
        <f>IF(A69="","",IF(COUNT(D69:E69)=0,"",SUM(D69:E69)))</f>
        <v/>
      </c>
      <c r="G69" s="36">
        <f>IF(OR(A69="",B69=""),"",B69-SUM(D69:E69))</f>
        <v/>
      </c>
      <c r="H69" s="37">
        <f>IF(OR(B69="",B69=0,F69=""),"",IFERROR(F69/B69,""))</f>
        <v/>
      </c>
      <c r="I69" s="15">
        <f>IF(A69="","",IF(B69="","Defina limite",IF(F69="","Sem compromisso",IF(G69&lt;0,"Conferir excesso",IF(H69&gt;=0.8,"Atenção ao limite","Dentro do limite")))))</f>
        <v/>
      </c>
    </row>
    <row r="70">
      <c r="A70" s="16">
        <f>IF('Premissas'!A64="","",'Premissas'!A64)</f>
        <v/>
      </c>
      <c r="B70" s="38">
        <f>IF(A70="","",IFERROR(VLOOKUP(A70,'Premissas'!$A$5:$B$104,2,FALSE),""))</f>
        <v/>
      </c>
      <c r="C70" s="38">
        <f>IF(OR($A70="",$E$7="",$H$7=""),"",IF(COUNTIFS('Lançamentos'!$A$5:$A$104,"&gt;="&amp;$E$7,'Lançamentos'!$A$5:$A$104,"&lt;="&amp;$H$7,'Lançamentos'!$C$5:$C$104,$A70,'Lançamentos'!$I$5:$I$104,'Premissas'!$H$5)=0,"",IFERROR(SUMIFS('Lançamentos'!$H$5:$H$104,'Lançamentos'!$A$5:$A$104,"&gt;="&amp;$E$7,'Lançamentos'!$A$5:$A$104,"&lt;="&amp;$H$7,'Lançamentos'!$C$5:$C$104,$A70,'Lançamentos'!$I$5:$I$104,'Premissas'!$H$5),0)))</f>
        <v/>
      </c>
      <c r="D70" s="38">
        <f>IF(OR($A70="",$E$7="",$H$7=""),"",IF(COUNTIFS('Lançamentos'!$A$5:$A$104,"&gt;="&amp;$E$7,'Lançamentos'!$A$5:$A$104,"&lt;="&amp;$H$7,'Lançamentos'!$C$5:$C$104,$A70,'Lançamentos'!$I$5:$I$104,'Premissas'!$H$6)=0,"",IFERROR(SUMIFS('Lançamentos'!$H$5:$H$104,'Lançamentos'!$A$5:$A$104,"&gt;="&amp;$E$7,'Lançamentos'!$A$5:$A$104,"&lt;="&amp;$H$7,'Lançamentos'!$C$5:$C$104,$A70,'Lançamentos'!$I$5:$I$104,'Premissas'!$H$6),0)))</f>
        <v/>
      </c>
      <c r="E70" s="38">
        <f>IF(OR($A70="",$E$7="",$H$7=""),"",IF(COUNTIFS('Lançamentos'!$A$5:$A$104,"&gt;="&amp;$E$7,'Lançamentos'!$A$5:$A$104,"&lt;="&amp;$H$7,'Lançamentos'!$C$5:$C$104,$A70,'Lançamentos'!$I$5:$I$104,'Premissas'!$H$7)=0,"",IFERROR(SUMIFS('Lançamentos'!$H$5:$H$104,'Lançamentos'!$A$5:$A$104,"&gt;="&amp;$E$7,'Lançamentos'!$A$5:$A$104,"&lt;="&amp;$H$7,'Lançamentos'!$C$5:$C$104,$A70,'Lançamentos'!$I$5:$I$104,'Premissas'!$H$7),0)))</f>
        <v/>
      </c>
      <c r="F70" s="38">
        <f>IF(A70="","",IF(COUNT(D70:E70)=0,"",SUM(D70:E70)))</f>
        <v/>
      </c>
      <c r="G70" s="38">
        <f>IF(OR(A70="",B70=""),"",B70-SUM(D70:E70))</f>
        <v/>
      </c>
      <c r="H70" s="39">
        <f>IF(OR(B70="",B70=0,F70=""),"",IFERROR(F70/B70,""))</f>
        <v/>
      </c>
      <c r="I70" s="19">
        <f>IF(A70="","",IF(B70="","Defina limite",IF(F70="","Sem compromisso",IF(G70&lt;0,"Conferir excesso",IF(H70&gt;=0.8,"Atenção ao limite","Dentro do limite")))))</f>
        <v/>
      </c>
    </row>
    <row r="71">
      <c r="A71" s="12">
        <f>IF('Premissas'!A65="","",'Premissas'!A65)</f>
        <v/>
      </c>
      <c r="B71" s="36">
        <f>IF(A71="","",IFERROR(VLOOKUP(A71,'Premissas'!$A$5:$B$104,2,FALSE),""))</f>
        <v/>
      </c>
      <c r="C71" s="36">
        <f>IF(OR($A71="",$E$7="",$H$7=""),"",IF(COUNTIFS('Lançamentos'!$A$5:$A$104,"&gt;="&amp;$E$7,'Lançamentos'!$A$5:$A$104,"&lt;="&amp;$H$7,'Lançamentos'!$C$5:$C$104,$A71,'Lançamentos'!$I$5:$I$104,'Premissas'!$H$5)=0,"",IFERROR(SUMIFS('Lançamentos'!$H$5:$H$104,'Lançamentos'!$A$5:$A$104,"&gt;="&amp;$E$7,'Lançamentos'!$A$5:$A$104,"&lt;="&amp;$H$7,'Lançamentos'!$C$5:$C$104,$A71,'Lançamentos'!$I$5:$I$104,'Premissas'!$H$5),0)))</f>
        <v/>
      </c>
      <c r="D71" s="36">
        <f>IF(OR($A71="",$E$7="",$H$7=""),"",IF(COUNTIFS('Lançamentos'!$A$5:$A$104,"&gt;="&amp;$E$7,'Lançamentos'!$A$5:$A$104,"&lt;="&amp;$H$7,'Lançamentos'!$C$5:$C$104,$A71,'Lançamentos'!$I$5:$I$104,'Premissas'!$H$6)=0,"",IFERROR(SUMIFS('Lançamentos'!$H$5:$H$104,'Lançamentos'!$A$5:$A$104,"&gt;="&amp;$E$7,'Lançamentos'!$A$5:$A$104,"&lt;="&amp;$H$7,'Lançamentos'!$C$5:$C$104,$A71,'Lançamentos'!$I$5:$I$104,'Premissas'!$H$6),0)))</f>
        <v/>
      </c>
      <c r="E71" s="36">
        <f>IF(OR($A71="",$E$7="",$H$7=""),"",IF(COUNTIFS('Lançamentos'!$A$5:$A$104,"&gt;="&amp;$E$7,'Lançamentos'!$A$5:$A$104,"&lt;="&amp;$H$7,'Lançamentos'!$C$5:$C$104,$A71,'Lançamentos'!$I$5:$I$104,'Premissas'!$H$7)=0,"",IFERROR(SUMIFS('Lançamentos'!$H$5:$H$104,'Lançamentos'!$A$5:$A$104,"&gt;="&amp;$E$7,'Lançamentos'!$A$5:$A$104,"&lt;="&amp;$H$7,'Lançamentos'!$C$5:$C$104,$A71,'Lançamentos'!$I$5:$I$104,'Premissas'!$H$7),0)))</f>
        <v/>
      </c>
      <c r="F71" s="36">
        <f>IF(A71="","",IF(COUNT(D71:E71)=0,"",SUM(D71:E71)))</f>
        <v/>
      </c>
      <c r="G71" s="36">
        <f>IF(OR(A71="",B71=""),"",B71-SUM(D71:E71))</f>
        <v/>
      </c>
      <c r="H71" s="37">
        <f>IF(OR(B71="",B71=0,F71=""),"",IFERROR(F71/B71,""))</f>
        <v/>
      </c>
      <c r="I71" s="15">
        <f>IF(A71="","",IF(B71="","Defina limite",IF(F71="","Sem compromisso",IF(G71&lt;0,"Conferir excesso",IF(H71&gt;=0.8,"Atenção ao limite","Dentro do limite")))))</f>
        <v/>
      </c>
    </row>
    <row r="72">
      <c r="A72" s="16">
        <f>IF('Premissas'!A66="","",'Premissas'!A66)</f>
        <v/>
      </c>
      <c r="B72" s="38">
        <f>IF(A72="","",IFERROR(VLOOKUP(A72,'Premissas'!$A$5:$B$104,2,FALSE),""))</f>
        <v/>
      </c>
      <c r="C72" s="38">
        <f>IF(OR($A72="",$E$7="",$H$7=""),"",IF(COUNTIFS('Lançamentos'!$A$5:$A$104,"&gt;="&amp;$E$7,'Lançamentos'!$A$5:$A$104,"&lt;="&amp;$H$7,'Lançamentos'!$C$5:$C$104,$A72,'Lançamentos'!$I$5:$I$104,'Premissas'!$H$5)=0,"",IFERROR(SUMIFS('Lançamentos'!$H$5:$H$104,'Lançamentos'!$A$5:$A$104,"&gt;="&amp;$E$7,'Lançamentos'!$A$5:$A$104,"&lt;="&amp;$H$7,'Lançamentos'!$C$5:$C$104,$A72,'Lançamentos'!$I$5:$I$104,'Premissas'!$H$5),0)))</f>
        <v/>
      </c>
      <c r="D72" s="38">
        <f>IF(OR($A72="",$E$7="",$H$7=""),"",IF(COUNTIFS('Lançamentos'!$A$5:$A$104,"&gt;="&amp;$E$7,'Lançamentos'!$A$5:$A$104,"&lt;="&amp;$H$7,'Lançamentos'!$C$5:$C$104,$A72,'Lançamentos'!$I$5:$I$104,'Premissas'!$H$6)=0,"",IFERROR(SUMIFS('Lançamentos'!$H$5:$H$104,'Lançamentos'!$A$5:$A$104,"&gt;="&amp;$E$7,'Lançamentos'!$A$5:$A$104,"&lt;="&amp;$H$7,'Lançamentos'!$C$5:$C$104,$A72,'Lançamentos'!$I$5:$I$104,'Premissas'!$H$6),0)))</f>
        <v/>
      </c>
      <c r="E72" s="38">
        <f>IF(OR($A72="",$E$7="",$H$7=""),"",IF(COUNTIFS('Lançamentos'!$A$5:$A$104,"&gt;="&amp;$E$7,'Lançamentos'!$A$5:$A$104,"&lt;="&amp;$H$7,'Lançamentos'!$C$5:$C$104,$A72,'Lançamentos'!$I$5:$I$104,'Premissas'!$H$7)=0,"",IFERROR(SUMIFS('Lançamentos'!$H$5:$H$104,'Lançamentos'!$A$5:$A$104,"&gt;="&amp;$E$7,'Lançamentos'!$A$5:$A$104,"&lt;="&amp;$H$7,'Lançamentos'!$C$5:$C$104,$A72,'Lançamentos'!$I$5:$I$104,'Premissas'!$H$7),0)))</f>
        <v/>
      </c>
      <c r="F72" s="38">
        <f>IF(A72="","",IF(COUNT(D72:E72)=0,"",SUM(D72:E72)))</f>
        <v/>
      </c>
      <c r="G72" s="38">
        <f>IF(OR(A72="",B72=""),"",B72-SUM(D72:E72))</f>
        <v/>
      </c>
      <c r="H72" s="39">
        <f>IF(OR(B72="",B72=0,F72=""),"",IFERROR(F72/B72,""))</f>
        <v/>
      </c>
      <c r="I72" s="19">
        <f>IF(A72="","",IF(B72="","Defina limite",IF(F72="","Sem compromisso",IF(G72&lt;0,"Conferir excesso",IF(H72&gt;=0.8,"Atenção ao limite","Dentro do limite")))))</f>
        <v/>
      </c>
    </row>
    <row r="73">
      <c r="A73" s="12">
        <f>IF('Premissas'!A67="","",'Premissas'!A67)</f>
        <v/>
      </c>
      <c r="B73" s="36">
        <f>IF(A73="","",IFERROR(VLOOKUP(A73,'Premissas'!$A$5:$B$104,2,FALSE),""))</f>
        <v/>
      </c>
      <c r="C73" s="36">
        <f>IF(OR($A73="",$E$7="",$H$7=""),"",IF(COUNTIFS('Lançamentos'!$A$5:$A$104,"&gt;="&amp;$E$7,'Lançamentos'!$A$5:$A$104,"&lt;="&amp;$H$7,'Lançamentos'!$C$5:$C$104,$A73,'Lançamentos'!$I$5:$I$104,'Premissas'!$H$5)=0,"",IFERROR(SUMIFS('Lançamentos'!$H$5:$H$104,'Lançamentos'!$A$5:$A$104,"&gt;="&amp;$E$7,'Lançamentos'!$A$5:$A$104,"&lt;="&amp;$H$7,'Lançamentos'!$C$5:$C$104,$A73,'Lançamentos'!$I$5:$I$104,'Premissas'!$H$5),0)))</f>
        <v/>
      </c>
      <c r="D73" s="36">
        <f>IF(OR($A73="",$E$7="",$H$7=""),"",IF(COUNTIFS('Lançamentos'!$A$5:$A$104,"&gt;="&amp;$E$7,'Lançamentos'!$A$5:$A$104,"&lt;="&amp;$H$7,'Lançamentos'!$C$5:$C$104,$A73,'Lançamentos'!$I$5:$I$104,'Premissas'!$H$6)=0,"",IFERROR(SUMIFS('Lançamentos'!$H$5:$H$104,'Lançamentos'!$A$5:$A$104,"&gt;="&amp;$E$7,'Lançamentos'!$A$5:$A$104,"&lt;="&amp;$H$7,'Lançamentos'!$C$5:$C$104,$A73,'Lançamentos'!$I$5:$I$104,'Premissas'!$H$6),0)))</f>
        <v/>
      </c>
      <c r="E73" s="36">
        <f>IF(OR($A73="",$E$7="",$H$7=""),"",IF(COUNTIFS('Lançamentos'!$A$5:$A$104,"&gt;="&amp;$E$7,'Lançamentos'!$A$5:$A$104,"&lt;="&amp;$H$7,'Lançamentos'!$C$5:$C$104,$A73,'Lançamentos'!$I$5:$I$104,'Premissas'!$H$7)=0,"",IFERROR(SUMIFS('Lançamentos'!$H$5:$H$104,'Lançamentos'!$A$5:$A$104,"&gt;="&amp;$E$7,'Lançamentos'!$A$5:$A$104,"&lt;="&amp;$H$7,'Lançamentos'!$C$5:$C$104,$A73,'Lançamentos'!$I$5:$I$104,'Premissas'!$H$7),0)))</f>
        <v/>
      </c>
      <c r="F73" s="36">
        <f>IF(A73="","",IF(COUNT(D73:E73)=0,"",SUM(D73:E73)))</f>
        <v/>
      </c>
      <c r="G73" s="36">
        <f>IF(OR(A73="",B73=""),"",B73-SUM(D73:E73))</f>
        <v/>
      </c>
      <c r="H73" s="37">
        <f>IF(OR(B73="",B73=0,F73=""),"",IFERROR(F73/B73,""))</f>
        <v/>
      </c>
      <c r="I73" s="15">
        <f>IF(A73="","",IF(B73="","Defina limite",IF(F73="","Sem compromisso",IF(G73&lt;0,"Conferir excesso",IF(H73&gt;=0.8,"Atenção ao limite","Dentro do limite")))))</f>
        <v/>
      </c>
    </row>
    <row r="74">
      <c r="A74" s="16">
        <f>IF('Premissas'!A68="","",'Premissas'!A68)</f>
        <v/>
      </c>
      <c r="B74" s="38">
        <f>IF(A74="","",IFERROR(VLOOKUP(A74,'Premissas'!$A$5:$B$104,2,FALSE),""))</f>
        <v/>
      </c>
      <c r="C74" s="38">
        <f>IF(OR($A74="",$E$7="",$H$7=""),"",IF(COUNTIFS('Lançamentos'!$A$5:$A$104,"&gt;="&amp;$E$7,'Lançamentos'!$A$5:$A$104,"&lt;="&amp;$H$7,'Lançamentos'!$C$5:$C$104,$A74,'Lançamentos'!$I$5:$I$104,'Premissas'!$H$5)=0,"",IFERROR(SUMIFS('Lançamentos'!$H$5:$H$104,'Lançamentos'!$A$5:$A$104,"&gt;="&amp;$E$7,'Lançamentos'!$A$5:$A$104,"&lt;="&amp;$H$7,'Lançamentos'!$C$5:$C$104,$A74,'Lançamentos'!$I$5:$I$104,'Premissas'!$H$5),0)))</f>
        <v/>
      </c>
      <c r="D74" s="38">
        <f>IF(OR($A74="",$E$7="",$H$7=""),"",IF(COUNTIFS('Lançamentos'!$A$5:$A$104,"&gt;="&amp;$E$7,'Lançamentos'!$A$5:$A$104,"&lt;="&amp;$H$7,'Lançamentos'!$C$5:$C$104,$A74,'Lançamentos'!$I$5:$I$104,'Premissas'!$H$6)=0,"",IFERROR(SUMIFS('Lançamentos'!$H$5:$H$104,'Lançamentos'!$A$5:$A$104,"&gt;="&amp;$E$7,'Lançamentos'!$A$5:$A$104,"&lt;="&amp;$H$7,'Lançamentos'!$C$5:$C$104,$A74,'Lançamentos'!$I$5:$I$104,'Premissas'!$H$6),0)))</f>
        <v/>
      </c>
      <c r="E74" s="38">
        <f>IF(OR($A74="",$E$7="",$H$7=""),"",IF(COUNTIFS('Lançamentos'!$A$5:$A$104,"&gt;="&amp;$E$7,'Lançamentos'!$A$5:$A$104,"&lt;="&amp;$H$7,'Lançamentos'!$C$5:$C$104,$A74,'Lançamentos'!$I$5:$I$104,'Premissas'!$H$7)=0,"",IFERROR(SUMIFS('Lançamentos'!$H$5:$H$104,'Lançamentos'!$A$5:$A$104,"&gt;="&amp;$E$7,'Lançamentos'!$A$5:$A$104,"&lt;="&amp;$H$7,'Lançamentos'!$C$5:$C$104,$A74,'Lançamentos'!$I$5:$I$104,'Premissas'!$H$7),0)))</f>
        <v/>
      </c>
      <c r="F74" s="38">
        <f>IF(A74="","",IF(COUNT(D74:E74)=0,"",SUM(D74:E74)))</f>
        <v/>
      </c>
      <c r="G74" s="38">
        <f>IF(OR(A74="",B74=""),"",B74-SUM(D74:E74))</f>
        <v/>
      </c>
      <c r="H74" s="39">
        <f>IF(OR(B74="",B74=0,F74=""),"",IFERROR(F74/B74,""))</f>
        <v/>
      </c>
      <c r="I74" s="19">
        <f>IF(A74="","",IF(B74="","Defina limite",IF(F74="","Sem compromisso",IF(G74&lt;0,"Conferir excesso",IF(H74&gt;=0.8,"Atenção ao limite","Dentro do limite")))))</f>
        <v/>
      </c>
    </row>
    <row r="75">
      <c r="A75" s="12">
        <f>IF('Premissas'!A69="","",'Premissas'!A69)</f>
        <v/>
      </c>
      <c r="B75" s="36">
        <f>IF(A75="","",IFERROR(VLOOKUP(A75,'Premissas'!$A$5:$B$104,2,FALSE),""))</f>
        <v/>
      </c>
      <c r="C75" s="36">
        <f>IF(OR($A75="",$E$7="",$H$7=""),"",IF(COUNTIFS('Lançamentos'!$A$5:$A$104,"&gt;="&amp;$E$7,'Lançamentos'!$A$5:$A$104,"&lt;="&amp;$H$7,'Lançamentos'!$C$5:$C$104,$A75,'Lançamentos'!$I$5:$I$104,'Premissas'!$H$5)=0,"",IFERROR(SUMIFS('Lançamentos'!$H$5:$H$104,'Lançamentos'!$A$5:$A$104,"&gt;="&amp;$E$7,'Lançamentos'!$A$5:$A$104,"&lt;="&amp;$H$7,'Lançamentos'!$C$5:$C$104,$A75,'Lançamentos'!$I$5:$I$104,'Premissas'!$H$5),0)))</f>
        <v/>
      </c>
      <c r="D75" s="36">
        <f>IF(OR($A75="",$E$7="",$H$7=""),"",IF(COUNTIFS('Lançamentos'!$A$5:$A$104,"&gt;="&amp;$E$7,'Lançamentos'!$A$5:$A$104,"&lt;="&amp;$H$7,'Lançamentos'!$C$5:$C$104,$A75,'Lançamentos'!$I$5:$I$104,'Premissas'!$H$6)=0,"",IFERROR(SUMIFS('Lançamentos'!$H$5:$H$104,'Lançamentos'!$A$5:$A$104,"&gt;="&amp;$E$7,'Lançamentos'!$A$5:$A$104,"&lt;="&amp;$H$7,'Lançamentos'!$C$5:$C$104,$A75,'Lançamentos'!$I$5:$I$104,'Premissas'!$H$6),0)))</f>
        <v/>
      </c>
      <c r="E75" s="36">
        <f>IF(OR($A75="",$E$7="",$H$7=""),"",IF(COUNTIFS('Lançamentos'!$A$5:$A$104,"&gt;="&amp;$E$7,'Lançamentos'!$A$5:$A$104,"&lt;="&amp;$H$7,'Lançamentos'!$C$5:$C$104,$A75,'Lançamentos'!$I$5:$I$104,'Premissas'!$H$7)=0,"",IFERROR(SUMIFS('Lançamentos'!$H$5:$H$104,'Lançamentos'!$A$5:$A$104,"&gt;="&amp;$E$7,'Lançamentos'!$A$5:$A$104,"&lt;="&amp;$H$7,'Lançamentos'!$C$5:$C$104,$A75,'Lançamentos'!$I$5:$I$104,'Premissas'!$H$7),0)))</f>
        <v/>
      </c>
      <c r="F75" s="36">
        <f>IF(A75="","",IF(COUNT(D75:E75)=0,"",SUM(D75:E75)))</f>
        <v/>
      </c>
      <c r="G75" s="36">
        <f>IF(OR(A75="",B75=""),"",B75-SUM(D75:E75))</f>
        <v/>
      </c>
      <c r="H75" s="37">
        <f>IF(OR(B75="",B75=0,F75=""),"",IFERROR(F75/B75,""))</f>
        <v/>
      </c>
      <c r="I75" s="15">
        <f>IF(A75="","",IF(B75="","Defina limite",IF(F75="","Sem compromisso",IF(G75&lt;0,"Conferir excesso",IF(H75&gt;=0.8,"Atenção ao limite","Dentro do limite")))))</f>
        <v/>
      </c>
    </row>
    <row r="76">
      <c r="A76" s="16">
        <f>IF('Premissas'!A70="","",'Premissas'!A70)</f>
        <v/>
      </c>
      <c r="B76" s="38">
        <f>IF(A76="","",IFERROR(VLOOKUP(A76,'Premissas'!$A$5:$B$104,2,FALSE),""))</f>
        <v/>
      </c>
      <c r="C76" s="38">
        <f>IF(OR($A76="",$E$7="",$H$7=""),"",IF(COUNTIFS('Lançamentos'!$A$5:$A$104,"&gt;="&amp;$E$7,'Lançamentos'!$A$5:$A$104,"&lt;="&amp;$H$7,'Lançamentos'!$C$5:$C$104,$A76,'Lançamentos'!$I$5:$I$104,'Premissas'!$H$5)=0,"",IFERROR(SUMIFS('Lançamentos'!$H$5:$H$104,'Lançamentos'!$A$5:$A$104,"&gt;="&amp;$E$7,'Lançamentos'!$A$5:$A$104,"&lt;="&amp;$H$7,'Lançamentos'!$C$5:$C$104,$A76,'Lançamentos'!$I$5:$I$104,'Premissas'!$H$5),0)))</f>
        <v/>
      </c>
      <c r="D76" s="38">
        <f>IF(OR($A76="",$E$7="",$H$7=""),"",IF(COUNTIFS('Lançamentos'!$A$5:$A$104,"&gt;="&amp;$E$7,'Lançamentos'!$A$5:$A$104,"&lt;="&amp;$H$7,'Lançamentos'!$C$5:$C$104,$A76,'Lançamentos'!$I$5:$I$104,'Premissas'!$H$6)=0,"",IFERROR(SUMIFS('Lançamentos'!$H$5:$H$104,'Lançamentos'!$A$5:$A$104,"&gt;="&amp;$E$7,'Lançamentos'!$A$5:$A$104,"&lt;="&amp;$H$7,'Lançamentos'!$C$5:$C$104,$A76,'Lançamentos'!$I$5:$I$104,'Premissas'!$H$6),0)))</f>
        <v/>
      </c>
      <c r="E76" s="38">
        <f>IF(OR($A76="",$E$7="",$H$7=""),"",IF(COUNTIFS('Lançamentos'!$A$5:$A$104,"&gt;="&amp;$E$7,'Lançamentos'!$A$5:$A$104,"&lt;="&amp;$H$7,'Lançamentos'!$C$5:$C$104,$A76,'Lançamentos'!$I$5:$I$104,'Premissas'!$H$7)=0,"",IFERROR(SUMIFS('Lançamentos'!$H$5:$H$104,'Lançamentos'!$A$5:$A$104,"&gt;="&amp;$E$7,'Lançamentos'!$A$5:$A$104,"&lt;="&amp;$H$7,'Lançamentos'!$C$5:$C$104,$A76,'Lançamentos'!$I$5:$I$104,'Premissas'!$H$7),0)))</f>
        <v/>
      </c>
      <c r="F76" s="38">
        <f>IF(A76="","",IF(COUNT(D76:E76)=0,"",SUM(D76:E76)))</f>
        <v/>
      </c>
      <c r="G76" s="38">
        <f>IF(OR(A76="",B76=""),"",B76-SUM(D76:E76))</f>
        <v/>
      </c>
      <c r="H76" s="39">
        <f>IF(OR(B76="",B76=0,F76=""),"",IFERROR(F76/B76,""))</f>
        <v/>
      </c>
      <c r="I76" s="19">
        <f>IF(A76="","",IF(B76="","Defina limite",IF(F76="","Sem compromisso",IF(G76&lt;0,"Conferir excesso",IF(H76&gt;=0.8,"Atenção ao limite","Dentro do limite")))))</f>
        <v/>
      </c>
    </row>
    <row r="77">
      <c r="A77" s="12">
        <f>IF('Premissas'!A71="","",'Premissas'!A71)</f>
        <v/>
      </c>
      <c r="B77" s="36">
        <f>IF(A77="","",IFERROR(VLOOKUP(A77,'Premissas'!$A$5:$B$104,2,FALSE),""))</f>
        <v/>
      </c>
      <c r="C77" s="36">
        <f>IF(OR($A77="",$E$7="",$H$7=""),"",IF(COUNTIFS('Lançamentos'!$A$5:$A$104,"&gt;="&amp;$E$7,'Lançamentos'!$A$5:$A$104,"&lt;="&amp;$H$7,'Lançamentos'!$C$5:$C$104,$A77,'Lançamentos'!$I$5:$I$104,'Premissas'!$H$5)=0,"",IFERROR(SUMIFS('Lançamentos'!$H$5:$H$104,'Lançamentos'!$A$5:$A$104,"&gt;="&amp;$E$7,'Lançamentos'!$A$5:$A$104,"&lt;="&amp;$H$7,'Lançamentos'!$C$5:$C$104,$A77,'Lançamentos'!$I$5:$I$104,'Premissas'!$H$5),0)))</f>
        <v/>
      </c>
      <c r="D77" s="36">
        <f>IF(OR($A77="",$E$7="",$H$7=""),"",IF(COUNTIFS('Lançamentos'!$A$5:$A$104,"&gt;="&amp;$E$7,'Lançamentos'!$A$5:$A$104,"&lt;="&amp;$H$7,'Lançamentos'!$C$5:$C$104,$A77,'Lançamentos'!$I$5:$I$104,'Premissas'!$H$6)=0,"",IFERROR(SUMIFS('Lançamentos'!$H$5:$H$104,'Lançamentos'!$A$5:$A$104,"&gt;="&amp;$E$7,'Lançamentos'!$A$5:$A$104,"&lt;="&amp;$H$7,'Lançamentos'!$C$5:$C$104,$A77,'Lançamentos'!$I$5:$I$104,'Premissas'!$H$6),0)))</f>
        <v/>
      </c>
      <c r="E77" s="36">
        <f>IF(OR($A77="",$E$7="",$H$7=""),"",IF(COUNTIFS('Lançamentos'!$A$5:$A$104,"&gt;="&amp;$E$7,'Lançamentos'!$A$5:$A$104,"&lt;="&amp;$H$7,'Lançamentos'!$C$5:$C$104,$A77,'Lançamentos'!$I$5:$I$104,'Premissas'!$H$7)=0,"",IFERROR(SUMIFS('Lançamentos'!$H$5:$H$104,'Lançamentos'!$A$5:$A$104,"&gt;="&amp;$E$7,'Lançamentos'!$A$5:$A$104,"&lt;="&amp;$H$7,'Lançamentos'!$C$5:$C$104,$A77,'Lançamentos'!$I$5:$I$104,'Premissas'!$H$7),0)))</f>
        <v/>
      </c>
      <c r="F77" s="36">
        <f>IF(A77="","",IF(COUNT(D77:E77)=0,"",SUM(D77:E77)))</f>
        <v/>
      </c>
      <c r="G77" s="36">
        <f>IF(OR(A77="",B77=""),"",B77-SUM(D77:E77))</f>
        <v/>
      </c>
      <c r="H77" s="37">
        <f>IF(OR(B77="",B77=0,F77=""),"",IFERROR(F77/B77,""))</f>
        <v/>
      </c>
      <c r="I77" s="15">
        <f>IF(A77="","",IF(B77="","Defina limite",IF(F77="","Sem compromisso",IF(G77&lt;0,"Conferir excesso",IF(H77&gt;=0.8,"Atenção ao limite","Dentro do limite")))))</f>
        <v/>
      </c>
    </row>
    <row r="78">
      <c r="A78" s="16">
        <f>IF('Premissas'!A72="","",'Premissas'!A72)</f>
        <v/>
      </c>
      <c r="B78" s="38">
        <f>IF(A78="","",IFERROR(VLOOKUP(A78,'Premissas'!$A$5:$B$104,2,FALSE),""))</f>
        <v/>
      </c>
      <c r="C78" s="38">
        <f>IF(OR($A78="",$E$7="",$H$7=""),"",IF(COUNTIFS('Lançamentos'!$A$5:$A$104,"&gt;="&amp;$E$7,'Lançamentos'!$A$5:$A$104,"&lt;="&amp;$H$7,'Lançamentos'!$C$5:$C$104,$A78,'Lançamentos'!$I$5:$I$104,'Premissas'!$H$5)=0,"",IFERROR(SUMIFS('Lançamentos'!$H$5:$H$104,'Lançamentos'!$A$5:$A$104,"&gt;="&amp;$E$7,'Lançamentos'!$A$5:$A$104,"&lt;="&amp;$H$7,'Lançamentos'!$C$5:$C$104,$A78,'Lançamentos'!$I$5:$I$104,'Premissas'!$H$5),0)))</f>
        <v/>
      </c>
      <c r="D78" s="38">
        <f>IF(OR($A78="",$E$7="",$H$7=""),"",IF(COUNTIFS('Lançamentos'!$A$5:$A$104,"&gt;="&amp;$E$7,'Lançamentos'!$A$5:$A$104,"&lt;="&amp;$H$7,'Lançamentos'!$C$5:$C$104,$A78,'Lançamentos'!$I$5:$I$104,'Premissas'!$H$6)=0,"",IFERROR(SUMIFS('Lançamentos'!$H$5:$H$104,'Lançamentos'!$A$5:$A$104,"&gt;="&amp;$E$7,'Lançamentos'!$A$5:$A$104,"&lt;="&amp;$H$7,'Lançamentos'!$C$5:$C$104,$A78,'Lançamentos'!$I$5:$I$104,'Premissas'!$H$6),0)))</f>
        <v/>
      </c>
      <c r="E78" s="38">
        <f>IF(OR($A78="",$E$7="",$H$7=""),"",IF(COUNTIFS('Lançamentos'!$A$5:$A$104,"&gt;="&amp;$E$7,'Lançamentos'!$A$5:$A$104,"&lt;="&amp;$H$7,'Lançamentos'!$C$5:$C$104,$A78,'Lançamentos'!$I$5:$I$104,'Premissas'!$H$7)=0,"",IFERROR(SUMIFS('Lançamentos'!$H$5:$H$104,'Lançamentos'!$A$5:$A$104,"&gt;="&amp;$E$7,'Lançamentos'!$A$5:$A$104,"&lt;="&amp;$H$7,'Lançamentos'!$C$5:$C$104,$A78,'Lançamentos'!$I$5:$I$104,'Premissas'!$H$7),0)))</f>
        <v/>
      </c>
      <c r="F78" s="38">
        <f>IF(A78="","",IF(COUNT(D78:E78)=0,"",SUM(D78:E78)))</f>
        <v/>
      </c>
      <c r="G78" s="38">
        <f>IF(OR(A78="",B78=""),"",B78-SUM(D78:E78))</f>
        <v/>
      </c>
      <c r="H78" s="39">
        <f>IF(OR(B78="",B78=0,F78=""),"",IFERROR(F78/B78,""))</f>
        <v/>
      </c>
      <c r="I78" s="19">
        <f>IF(A78="","",IF(B78="","Defina limite",IF(F78="","Sem compromisso",IF(G78&lt;0,"Conferir excesso",IF(H78&gt;=0.8,"Atenção ao limite","Dentro do limite")))))</f>
        <v/>
      </c>
    </row>
    <row r="79">
      <c r="A79" s="12">
        <f>IF('Premissas'!A73="","",'Premissas'!A73)</f>
        <v/>
      </c>
      <c r="B79" s="36">
        <f>IF(A79="","",IFERROR(VLOOKUP(A79,'Premissas'!$A$5:$B$104,2,FALSE),""))</f>
        <v/>
      </c>
      <c r="C79" s="36">
        <f>IF(OR($A79="",$E$7="",$H$7=""),"",IF(COUNTIFS('Lançamentos'!$A$5:$A$104,"&gt;="&amp;$E$7,'Lançamentos'!$A$5:$A$104,"&lt;="&amp;$H$7,'Lançamentos'!$C$5:$C$104,$A79,'Lançamentos'!$I$5:$I$104,'Premissas'!$H$5)=0,"",IFERROR(SUMIFS('Lançamentos'!$H$5:$H$104,'Lançamentos'!$A$5:$A$104,"&gt;="&amp;$E$7,'Lançamentos'!$A$5:$A$104,"&lt;="&amp;$H$7,'Lançamentos'!$C$5:$C$104,$A79,'Lançamentos'!$I$5:$I$104,'Premissas'!$H$5),0)))</f>
        <v/>
      </c>
      <c r="D79" s="36">
        <f>IF(OR($A79="",$E$7="",$H$7=""),"",IF(COUNTIFS('Lançamentos'!$A$5:$A$104,"&gt;="&amp;$E$7,'Lançamentos'!$A$5:$A$104,"&lt;="&amp;$H$7,'Lançamentos'!$C$5:$C$104,$A79,'Lançamentos'!$I$5:$I$104,'Premissas'!$H$6)=0,"",IFERROR(SUMIFS('Lançamentos'!$H$5:$H$104,'Lançamentos'!$A$5:$A$104,"&gt;="&amp;$E$7,'Lançamentos'!$A$5:$A$104,"&lt;="&amp;$H$7,'Lançamentos'!$C$5:$C$104,$A79,'Lançamentos'!$I$5:$I$104,'Premissas'!$H$6),0)))</f>
        <v/>
      </c>
      <c r="E79" s="36">
        <f>IF(OR($A79="",$E$7="",$H$7=""),"",IF(COUNTIFS('Lançamentos'!$A$5:$A$104,"&gt;="&amp;$E$7,'Lançamentos'!$A$5:$A$104,"&lt;="&amp;$H$7,'Lançamentos'!$C$5:$C$104,$A79,'Lançamentos'!$I$5:$I$104,'Premissas'!$H$7)=0,"",IFERROR(SUMIFS('Lançamentos'!$H$5:$H$104,'Lançamentos'!$A$5:$A$104,"&gt;="&amp;$E$7,'Lançamentos'!$A$5:$A$104,"&lt;="&amp;$H$7,'Lançamentos'!$C$5:$C$104,$A79,'Lançamentos'!$I$5:$I$104,'Premissas'!$H$7),0)))</f>
        <v/>
      </c>
      <c r="F79" s="36">
        <f>IF(A79="","",IF(COUNT(D79:E79)=0,"",SUM(D79:E79)))</f>
        <v/>
      </c>
      <c r="G79" s="36">
        <f>IF(OR(A79="",B79=""),"",B79-SUM(D79:E79))</f>
        <v/>
      </c>
      <c r="H79" s="37">
        <f>IF(OR(B79="",B79=0,F79=""),"",IFERROR(F79/B79,""))</f>
        <v/>
      </c>
      <c r="I79" s="15">
        <f>IF(A79="","",IF(B79="","Defina limite",IF(F79="","Sem compromisso",IF(G79&lt;0,"Conferir excesso",IF(H79&gt;=0.8,"Atenção ao limite","Dentro do limite")))))</f>
        <v/>
      </c>
    </row>
    <row r="80">
      <c r="A80" s="16">
        <f>IF('Premissas'!A74="","",'Premissas'!A74)</f>
        <v/>
      </c>
      <c r="B80" s="38">
        <f>IF(A80="","",IFERROR(VLOOKUP(A80,'Premissas'!$A$5:$B$104,2,FALSE),""))</f>
        <v/>
      </c>
      <c r="C80" s="38">
        <f>IF(OR($A80="",$E$7="",$H$7=""),"",IF(COUNTIFS('Lançamentos'!$A$5:$A$104,"&gt;="&amp;$E$7,'Lançamentos'!$A$5:$A$104,"&lt;="&amp;$H$7,'Lançamentos'!$C$5:$C$104,$A80,'Lançamentos'!$I$5:$I$104,'Premissas'!$H$5)=0,"",IFERROR(SUMIFS('Lançamentos'!$H$5:$H$104,'Lançamentos'!$A$5:$A$104,"&gt;="&amp;$E$7,'Lançamentos'!$A$5:$A$104,"&lt;="&amp;$H$7,'Lançamentos'!$C$5:$C$104,$A80,'Lançamentos'!$I$5:$I$104,'Premissas'!$H$5),0)))</f>
        <v/>
      </c>
      <c r="D80" s="38">
        <f>IF(OR($A80="",$E$7="",$H$7=""),"",IF(COUNTIFS('Lançamentos'!$A$5:$A$104,"&gt;="&amp;$E$7,'Lançamentos'!$A$5:$A$104,"&lt;="&amp;$H$7,'Lançamentos'!$C$5:$C$104,$A80,'Lançamentos'!$I$5:$I$104,'Premissas'!$H$6)=0,"",IFERROR(SUMIFS('Lançamentos'!$H$5:$H$104,'Lançamentos'!$A$5:$A$104,"&gt;="&amp;$E$7,'Lançamentos'!$A$5:$A$104,"&lt;="&amp;$H$7,'Lançamentos'!$C$5:$C$104,$A80,'Lançamentos'!$I$5:$I$104,'Premissas'!$H$6),0)))</f>
        <v/>
      </c>
      <c r="E80" s="38">
        <f>IF(OR($A80="",$E$7="",$H$7=""),"",IF(COUNTIFS('Lançamentos'!$A$5:$A$104,"&gt;="&amp;$E$7,'Lançamentos'!$A$5:$A$104,"&lt;="&amp;$H$7,'Lançamentos'!$C$5:$C$104,$A80,'Lançamentos'!$I$5:$I$104,'Premissas'!$H$7)=0,"",IFERROR(SUMIFS('Lançamentos'!$H$5:$H$104,'Lançamentos'!$A$5:$A$104,"&gt;="&amp;$E$7,'Lançamentos'!$A$5:$A$104,"&lt;="&amp;$H$7,'Lançamentos'!$C$5:$C$104,$A80,'Lançamentos'!$I$5:$I$104,'Premissas'!$H$7),0)))</f>
        <v/>
      </c>
      <c r="F80" s="38">
        <f>IF(A80="","",IF(COUNT(D80:E80)=0,"",SUM(D80:E80)))</f>
        <v/>
      </c>
      <c r="G80" s="38">
        <f>IF(OR(A80="",B80=""),"",B80-SUM(D80:E80))</f>
        <v/>
      </c>
      <c r="H80" s="39">
        <f>IF(OR(B80="",B80=0,F80=""),"",IFERROR(F80/B80,""))</f>
        <v/>
      </c>
      <c r="I80" s="19">
        <f>IF(A80="","",IF(B80="","Defina limite",IF(F80="","Sem compromisso",IF(G80&lt;0,"Conferir excesso",IF(H80&gt;=0.8,"Atenção ao limite","Dentro do limite")))))</f>
        <v/>
      </c>
    </row>
    <row r="81">
      <c r="A81" s="12">
        <f>IF('Premissas'!A75="","",'Premissas'!A75)</f>
        <v/>
      </c>
      <c r="B81" s="36">
        <f>IF(A81="","",IFERROR(VLOOKUP(A81,'Premissas'!$A$5:$B$104,2,FALSE),""))</f>
        <v/>
      </c>
      <c r="C81" s="36">
        <f>IF(OR($A81="",$E$7="",$H$7=""),"",IF(COUNTIFS('Lançamentos'!$A$5:$A$104,"&gt;="&amp;$E$7,'Lançamentos'!$A$5:$A$104,"&lt;="&amp;$H$7,'Lançamentos'!$C$5:$C$104,$A81,'Lançamentos'!$I$5:$I$104,'Premissas'!$H$5)=0,"",IFERROR(SUMIFS('Lançamentos'!$H$5:$H$104,'Lançamentos'!$A$5:$A$104,"&gt;="&amp;$E$7,'Lançamentos'!$A$5:$A$104,"&lt;="&amp;$H$7,'Lançamentos'!$C$5:$C$104,$A81,'Lançamentos'!$I$5:$I$104,'Premissas'!$H$5),0)))</f>
        <v/>
      </c>
      <c r="D81" s="36">
        <f>IF(OR($A81="",$E$7="",$H$7=""),"",IF(COUNTIFS('Lançamentos'!$A$5:$A$104,"&gt;="&amp;$E$7,'Lançamentos'!$A$5:$A$104,"&lt;="&amp;$H$7,'Lançamentos'!$C$5:$C$104,$A81,'Lançamentos'!$I$5:$I$104,'Premissas'!$H$6)=0,"",IFERROR(SUMIFS('Lançamentos'!$H$5:$H$104,'Lançamentos'!$A$5:$A$104,"&gt;="&amp;$E$7,'Lançamentos'!$A$5:$A$104,"&lt;="&amp;$H$7,'Lançamentos'!$C$5:$C$104,$A81,'Lançamentos'!$I$5:$I$104,'Premissas'!$H$6),0)))</f>
        <v/>
      </c>
      <c r="E81" s="36">
        <f>IF(OR($A81="",$E$7="",$H$7=""),"",IF(COUNTIFS('Lançamentos'!$A$5:$A$104,"&gt;="&amp;$E$7,'Lançamentos'!$A$5:$A$104,"&lt;="&amp;$H$7,'Lançamentos'!$C$5:$C$104,$A81,'Lançamentos'!$I$5:$I$104,'Premissas'!$H$7)=0,"",IFERROR(SUMIFS('Lançamentos'!$H$5:$H$104,'Lançamentos'!$A$5:$A$104,"&gt;="&amp;$E$7,'Lançamentos'!$A$5:$A$104,"&lt;="&amp;$H$7,'Lançamentos'!$C$5:$C$104,$A81,'Lançamentos'!$I$5:$I$104,'Premissas'!$H$7),0)))</f>
        <v/>
      </c>
      <c r="F81" s="36">
        <f>IF(A81="","",IF(COUNT(D81:E81)=0,"",SUM(D81:E81)))</f>
        <v/>
      </c>
      <c r="G81" s="36">
        <f>IF(OR(A81="",B81=""),"",B81-SUM(D81:E81))</f>
        <v/>
      </c>
      <c r="H81" s="37">
        <f>IF(OR(B81="",B81=0,F81=""),"",IFERROR(F81/B81,""))</f>
        <v/>
      </c>
      <c r="I81" s="15">
        <f>IF(A81="","",IF(B81="","Defina limite",IF(F81="","Sem compromisso",IF(G81&lt;0,"Conferir excesso",IF(H81&gt;=0.8,"Atenção ao limite","Dentro do limite")))))</f>
        <v/>
      </c>
    </row>
    <row r="82">
      <c r="A82" s="16">
        <f>IF('Premissas'!A76="","",'Premissas'!A76)</f>
        <v/>
      </c>
      <c r="B82" s="38">
        <f>IF(A82="","",IFERROR(VLOOKUP(A82,'Premissas'!$A$5:$B$104,2,FALSE),""))</f>
        <v/>
      </c>
      <c r="C82" s="38">
        <f>IF(OR($A82="",$E$7="",$H$7=""),"",IF(COUNTIFS('Lançamentos'!$A$5:$A$104,"&gt;="&amp;$E$7,'Lançamentos'!$A$5:$A$104,"&lt;="&amp;$H$7,'Lançamentos'!$C$5:$C$104,$A82,'Lançamentos'!$I$5:$I$104,'Premissas'!$H$5)=0,"",IFERROR(SUMIFS('Lançamentos'!$H$5:$H$104,'Lançamentos'!$A$5:$A$104,"&gt;="&amp;$E$7,'Lançamentos'!$A$5:$A$104,"&lt;="&amp;$H$7,'Lançamentos'!$C$5:$C$104,$A82,'Lançamentos'!$I$5:$I$104,'Premissas'!$H$5),0)))</f>
        <v/>
      </c>
      <c r="D82" s="38">
        <f>IF(OR($A82="",$E$7="",$H$7=""),"",IF(COUNTIFS('Lançamentos'!$A$5:$A$104,"&gt;="&amp;$E$7,'Lançamentos'!$A$5:$A$104,"&lt;="&amp;$H$7,'Lançamentos'!$C$5:$C$104,$A82,'Lançamentos'!$I$5:$I$104,'Premissas'!$H$6)=0,"",IFERROR(SUMIFS('Lançamentos'!$H$5:$H$104,'Lançamentos'!$A$5:$A$104,"&gt;="&amp;$E$7,'Lançamentos'!$A$5:$A$104,"&lt;="&amp;$H$7,'Lançamentos'!$C$5:$C$104,$A82,'Lançamentos'!$I$5:$I$104,'Premissas'!$H$6),0)))</f>
        <v/>
      </c>
      <c r="E82" s="38">
        <f>IF(OR($A82="",$E$7="",$H$7=""),"",IF(COUNTIFS('Lançamentos'!$A$5:$A$104,"&gt;="&amp;$E$7,'Lançamentos'!$A$5:$A$104,"&lt;="&amp;$H$7,'Lançamentos'!$C$5:$C$104,$A82,'Lançamentos'!$I$5:$I$104,'Premissas'!$H$7)=0,"",IFERROR(SUMIFS('Lançamentos'!$H$5:$H$104,'Lançamentos'!$A$5:$A$104,"&gt;="&amp;$E$7,'Lançamentos'!$A$5:$A$104,"&lt;="&amp;$H$7,'Lançamentos'!$C$5:$C$104,$A82,'Lançamentos'!$I$5:$I$104,'Premissas'!$H$7),0)))</f>
        <v/>
      </c>
      <c r="F82" s="38">
        <f>IF(A82="","",IF(COUNT(D82:E82)=0,"",SUM(D82:E82)))</f>
        <v/>
      </c>
      <c r="G82" s="38">
        <f>IF(OR(A82="",B82=""),"",B82-SUM(D82:E82))</f>
        <v/>
      </c>
      <c r="H82" s="39">
        <f>IF(OR(B82="",B82=0,F82=""),"",IFERROR(F82/B82,""))</f>
        <v/>
      </c>
      <c r="I82" s="19">
        <f>IF(A82="","",IF(B82="","Defina limite",IF(F82="","Sem compromisso",IF(G82&lt;0,"Conferir excesso",IF(H82&gt;=0.8,"Atenção ao limite","Dentro do limite")))))</f>
        <v/>
      </c>
    </row>
    <row r="83">
      <c r="A83" s="12">
        <f>IF('Premissas'!A77="","",'Premissas'!A77)</f>
        <v/>
      </c>
      <c r="B83" s="36">
        <f>IF(A83="","",IFERROR(VLOOKUP(A83,'Premissas'!$A$5:$B$104,2,FALSE),""))</f>
        <v/>
      </c>
      <c r="C83" s="36">
        <f>IF(OR($A83="",$E$7="",$H$7=""),"",IF(COUNTIFS('Lançamentos'!$A$5:$A$104,"&gt;="&amp;$E$7,'Lançamentos'!$A$5:$A$104,"&lt;="&amp;$H$7,'Lançamentos'!$C$5:$C$104,$A83,'Lançamentos'!$I$5:$I$104,'Premissas'!$H$5)=0,"",IFERROR(SUMIFS('Lançamentos'!$H$5:$H$104,'Lançamentos'!$A$5:$A$104,"&gt;="&amp;$E$7,'Lançamentos'!$A$5:$A$104,"&lt;="&amp;$H$7,'Lançamentos'!$C$5:$C$104,$A83,'Lançamentos'!$I$5:$I$104,'Premissas'!$H$5),0)))</f>
        <v/>
      </c>
      <c r="D83" s="36">
        <f>IF(OR($A83="",$E$7="",$H$7=""),"",IF(COUNTIFS('Lançamentos'!$A$5:$A$104,"&gt;="&amp;$E$7,'Lançamentos'!$A$5:$A$104,"&lt;="&amp;$H$7,'Lançamentos'!$C$5:$C$104,$A83,'Lançamentos'!$I$5:$I$104,'Premissas'!$H$6)=0,"",IFERROR(SUMIFS('Lançamentos'!$H$5:$H$104,'Lançamentos'!$A$5:$A$104,"&gt;="&amp;$E$7,'Lançamentos'!$A$5:$A$104,"&lt;="&amp;$H$7,'Lançamentos'!$C$5:$C$104,$A83,'Lançamentos'!$I$5:$I$104,'Premissas'!$H$6),0)))</f>
        <v/>
      </c>
      <c r="E83" s="36">
        <f>IF(OR($A83="",$E$7="",$H$7=""),"",IF(COUNTIFS('Lançamentos'!$A$5:$A$104,"&gt;="&amp;$E$7,'Lançamentos'!$A$5:$A$104,"&lt;="&amp;$H$7,'Lançamentos'!$C$5:$C$104,$A83,'Lançamentos'!$I$5:$I$104,'Premissas'!$H$7)=0,"",IFERROR(SUMIFS('Lançamentos'!$H$5:$H$104,'Lançamentos'!$A$5:$A$104,"&gt;="&amp;$E$7,'Lançamentos'!$A$5:$A$104,"&lt;="&amp;$H$7,'Lançamentos'!$C$5:$C$104,$A83,'Lançamentos'!$I$5:$I$104,'Premissas'!$H$7),0)))</f>
        <v/>
      </c>
      <c r="F83" s="36">
        <f>IF(A83="","",IF(COUNT(D83:E83)=0,"",SUM(D83:E83)))</f>
        <v/>
      </c>
      <c r="G83" s="36">
        <f>IF(OR(A83="",B83=""),"",B83-SUM(D83:E83))</f>
        <v/>
      </c>
      <c r="H83" s="37">
        <f>IF(OR(B83="",B83=0,F83=""),"",IFERROR(F83/B83,""))</f>
        <v/>
      </c>
      <c r="I83" s="15">
        <f>IF(A83="","",IF(B83="","Defina limite",IF(F83="","Sem compromisso",IF(G83&lt;0,"Conferir excesso",IF(H83&gt;=0.8,"Atenção ao limite","Dentro do limite")))))</f>
        <v/>
      </c>
    </row>
    <row r="84">
      <c r="A84" s="16">
        <f>IF('Premissas'!A78="","",'Premissas'!A78)</f>
        <v/>
      </c>
      <c r="B84" s="38">
        <f>IF(A84="","",IFERROR(VLOOKUP(A84,'Premissas'!$A$5:$B$104,2,FALSE),""))</f>
        <v/>
      </c>
      <c r="C84" s="38">
        <f>IF(OR($A84="",$E$7="",$H$7=""),"",IF(COUNTIFS('Lançamentos'!$A$5:$A$104,"&gt;="&amp;$E$7,'Lançamentos'!$A$5:$A$104,"&lt;="&amp;$H$7,'Lançamentos'!$C$5:$C$104,$A84,'Lançamentos'!$I$5:$I$104,'Premissas'!$H$5)=0,"",IFERROR(SUMIFS('Lançamentos'!$H$5:$H$104,'Lançamentos'!$A$5:$A$104,"&gt;="&amp;$E$7,'Lançamentos'!$A$5:$A$104,"&lt;="&amp;$H$7,'Lançamentos'!$C$5:$C$104,$A84,'Lançamentos'!$I$5:$I$104,'Premissas'!$H$5),0)))</f>
        <v/>
      </c>
      <c r="D84" s="38">
        <f>IF(OR($A84="",$E$7="",$H$7=""),"",IF(COUNTIFS('Lançamentos'!$A$5:$A$104,"&gt;="&amp;$E$7,'Lançamentos'!$A$5:$A$104,"&lt;="&amp;$H$7,'Lançamentos'!$C$5:$C$104,$A84,'Lançamentos'!$I$5:$I$104,'Premissas'!$H$6)=0,"",IFERROR(SUMIFS('Lançamentos'!$H$5:$H$104,'Lançamentos'!$A$5:$A$104,"&gt;="&amp;$E$7,'Lançamentos'!$A$5:$A$104,"&lt;="&amp;$H$7,'Lançamentos'!$C$5:$C$104,$A84,'Lançamentos'!$I$5:$I$104,'Premissas'!$H$6),0)))</f>
        <v/>
      </c>
      <c r="E84" s="38">
        <f>IF(OR($A84="",$E$7="",$H$7=""),"",IF(COUNTIFS('Lançamentos'!$A$5:$A$104,"&gt;="&amp;$E$7,'Lançamentos'!$A$5:$A$104,"&lt;="&amp;$H$7,'Lançamentos'!$C$5:$C$104,$A84,'Lançamentos'!$I$5:$I$104,'Premissas'!$H$7)=0,"",IFERROR(SUMIFS('Lançamentos'!$H$5:$H$104,'Lançamentos'!$A$5:$A$104,"&gt;="&amp;$E$7,'Lançamentos'!$A$5:$A$104,"&lt;="&amp;$H$7,'Lançamentos'!$C$5:$C$104,$A84,'Lançamentos'!$I$5:$I$104,'Premissas'!$H$7),0)))</f>
        <v/>
      </c>
      <c r="F84" s="38">
        <f>IF(A84="","",IF(COUNT(D84:E84)=0,"",SUM(D84:E84)))</f>
        <v/>
      </c>
      <c r="G84" s="38">
        <f>IF(OR(A84="",B84=""),"",B84-SUM(D84:E84))</f>
        <v/>
      </c>
      <c r="H84" s="39">
        <f>IF(OR(B84="",B84=0,F84=""),"",IFERROR(F84/B84,""))</f>
        <v/>
      </c>
      <c r="I84" s="19">
        <f>IF(A84="","",IF(B84="","Defina limite",IF(F84="","Sem compromisso",IF(G84&lt;0,"Conferir excesso",IF(H84&gt;=0.8,"Atenção ao limite","Dentro do limite")))))</f>
        <v/>
      </c>
    </row>
    <row r="85">
      <c r="A85" s="12">
        <f>IF('Premissas'!A79="","",'Premissas'!A79)</f>
        <v/>
      </c>
      <c r="B85" s="36">
        <f>IF(A85="","",IFERROR(VLOOKUP(A85,'Premissas'!$A$5:$B$104,2,FALSE),""))</f>
        <v/>
      </c>
      <c r="C85" s="36">
        <f>IF(OR($A85="",$E$7="",$H$7=""),"",IF(COUNTIFS('Lançamentos'!$A$5:$A$104,"&gt;="&amp;$E$7,'Lançamentos'!$A$5:$A$104,"&lt;="&amp;$H$7,'Lançamentos'!$C$5:$C$104,$A85,'Lançamentos'!$I$5:$I$104,'Premissas'!$H$5)=0,"",IFERROR(SUMIFS('Lançamentos'!$H$5:$H$104,'Lançamentos'!$A$5:$A$104,"&gt;="&amp;$E$7,'Lançamentos'!$A$5:$A$104,"&lt;="&amp;$H$7,'Lançamentos'!$C$5:$C$104,$A85,'Lançamentos'!$I$5:$I$104,'Premissas'!$H$5),0)))</f>
        <v/>
      </c>
      <c r="D85" s="36">
        <f>IF(OR($A85="",$E$7="",$H$7=""),"",IF(COUNTIFS('Lançamentos'!$A$5:$A$104,"&gt;="&amp;$E$7,'Lançamentos'!$A$5:$A$104,"&lt;="&amp;$H$7,'Lançamentos'!$C$5:$C$104,$A85,'Lançamentos'!$I$5:$I$104,'Premissas'!$H$6)=0,"",IFERROR(SUMIFS('Lançamentos'!$H$5:$H$104,'Lançamentos'!$A$5:$A$104,"&gt;="&amp;$E$7,'Lançamentos'!$A$5:$A$104,"&lt;="&amp;$H$7,'Lançamentos'!$C$5:$C$104,$A85,'Lançamentos'!$I$5:$I$104,'Premissas'!$H$6),0)))</f>
        <v/>
      </c>
      <c r="E85" s="36">
        <f>IF(OR($A85="",$E$7="",$H$7=""),"",IF(COUNTIFS('Lançamentos'!$A$5:$A$104,"&gt;="&amp;$E$7,'Lançamentos'!$A$5:$A$104,"&lt;="&amp;$H$7,'Lançamentos'!$C$5:$C$104,$A85,'Lançamentos'!$I$5:$I$104,'Premissas'!$H$7)=0,"",IFERROR(SUMIFS('Lançamentos'!$H$5:$H$104,'Lançamentos'!$A$5:$A$104,"&gt;="&amp;$E$7,'Lançamentos'!$A$5:$A$104,"&lt;="&amp;$H$7,'Lançamentos'!$C$5:$C$104,$A85,'Lançamentos'!$I$5:$I$104,'Premissas'!$H$7),0)))</f>
        <v/>
      </c>
      <c r="F85" s="36">
        <f>IF(A85="","",IF(COUNT(D85:E85)=0,"",SUM(D85:E85)))</f>
        <v/>
      </c>
      <c r="G85" s="36">
        <f>IF(OR(A85="",B85=""),"",B85-SUM(D85:E85))</f>
        <v/>
      </c>
      <c r="H85" s="37">
        <f>IF(OR(B85="",B85=0,F85=""),"",IFERROR(F85/B85,""))</f>
        <v/>
      </c>
      <c r="I85" s="15">
        <f>IF(A85="","",IF(B85="","Defina limite",IF(F85="","Sem compromisso",IF(G85&lt;0,"Conferir excesso",IF(H85&gt;=0.8,"Atenção ao limite","Dentro do limite")))))</f>
        <v/>
      </c>
    </row>
    <row r="86">
      <c r="A86" s="16">
        <f>IF('Premissas'!A80="","",'Premissas'!A80)</f>
        <v/>
      </c>
      <c r="B86" s="38">
        <f>IF(A86="","",IFERROR(VLOOKUP(A86,'Premissas'!$A$5:$B$104,2,FALSE),""))</f>
        <v/>
      </c>
      <c r="C86" s="38">
        <f>IF(OR($A86="",$E$7="",$H$7=""),"",IF(COUNTIFS('Lançamentos'!$A$5:$A$104,"&gt;="&amp;$E$7,'Lançamentos'!$A$5:$A$104,"&lt;="&amp;$H$7,'Lançamentos'!$C$5:$C$104,$A86,'Lançamentos'!$I$5:$I$104,'Premissas'!$H$5)=0,"",IFERROR(SUMIFS('Lançamentos'!$H$5:$H$104,'Lançamentos'!$A$5:$A$104,"&gt;="&amp;$E$7,'Lançamentos'!$A$5:$A$104,"&lt;="&amp;$H$7,'Lançamentos'!$C$5:$C$104,$A86,'Lançamentos'!$I$5:$I$104,'Premissas'!$H$5),0)))</f>
        <v/>
      </c>
      <c r="D86" s="38">
        <f>IF(OR($A86="",$E$7="",$H$7=""),"",IF(COUNTIFS('Lançamentos'!$A$5:$A$104,"&gt;="&amp;$E$7,'Lançamentos'!$A$5:$A$104,"&lt;="&amp;$H$7,'Lançamentos'!$C$5:$C$104,$A86,'Lançamentos'!$I$5:$I$104,'Premissas'!$H$6)=0,"",IFERROR(SUMIFS('Lançamentos'!$H$5:$H$104,'Lançamentos'!$A$5:$A$104,"&gt;="&amp;$E$7,'Lançamentos'!$A$5:$A$104,"&lt;="&amp;$H$7,'Lançamentos'!$C$5:$C$104,$A86,'Lançamentos'!$I$5:$I$104,'Premissas'!$H$6),0)))</f>
        <v/>
      </c>
      <c r="E86" s="38">
        <f>IF(OR($A86="",$E$7="",$H$7=""),"",IF(COUNTIFS('Lançamentos'!$A$5:$A$104,"&gt;="&amp;$E$7,'Lançamentos'!$A$5:$A$104,"&lt;="&amp;$H$7,'Lançamentos'!$C$5:$C$104,$A86,'Lançamentos'!$I$5:$I$104,'Premissas'!$H$7)=0,"",IFERROR(SUMIFS('Lançamentos'!$H$5:$H$104,'Lançamentos'!$A$5:$A$104,"&gt;="&amp;$E$7,'Lançamentos'!$A$5:$A$104,"&lt;="&amp;$H$7,'Lançamentos'!$C$5:$C$104,$A86,'Lançamentos'!$I$5:$I$104,'Premissas'!$H$7),0)))</f>
        <v/>
      </c>
      <c r="F86" s="38">
        <f>IF(A86="","",IF(COUNT(D86:E86)=0,"",SUM(D86:E86)))</f>
        <v/>
      </c>
      <c r="G86" s="38">
        <f>IF(OR(A86="",B86=""),"",B86-SUM(D86:E86))</f>
        <v/>
      </c>
      <c r="H86" s="39">
        <f>IF(OR(B86="",B86=0,F86=""),"",IFERROR(F86/B86,""))</f>
        <v/>
      </c>
      <c r="I86" s="19">
        <f>IF(A86="","",IF(B86="","Defina limite",IF(F86="","Sem compromisso",IF(G86&lt;0,"Conferir excesso",IF(H86&gt;=0.8,"Atenção ao limite","Dentro do limite")))))</f>
        <v/>
      </c>
    </row>
    <row r="87">
      <c r="A87" s="12">
        <f>IF('Premissas'!A81="","",'Premissas'!A81)</f>
        <v/>
      </c>
      <c r="B87" s="36">
        <f>IF(A87="","",IFERROR(VLOOKUP(A87,'Premissas'!$A$5:$B$104,2,FALSE),""))</f>
        <v/>
      </c>
      <c r="C87" s="36">
        <f>IF(OR($A87="",$E$7="",$H$7=""),"",IF(COUNTIFS('Lançamentos'!$A$5:$A$104,"&gt;="&amp;$E$7,'Lançamentos'!$A$5:$A$104,"&lt;="&amp;$H$7,'Lançamentos'!$C$5:$C$104,$A87,'Lançamentos'!$I$5:$I$104,'Premissas'!$H$5)=0,"",IFERROR(SUMIFS('Lançamentos'!$H$5:$H$104,'Lançamentos'!$A$5:$A$104,"&gt;="&amp;$E$7,'Lançamentos'!$A$5:$A$104,"&lt;="&amp;$H$7,'Lançamentos'!$C$5:$C$104,$A87,'Lançamentos'!$I$5:$I$104,'Premissas'!$H$5),0)))</f>
        <v/>
      </c>
      <c r="D87" s="36">
        <f>IF(OR($A87="",$E$7="",$H$7=""),"",IF(COUNTIFS('Lançamentos'!$A$5:$A$104,"&gt;="&amp;$E$7,'Lançamentos'!$A$5:$A$104,"&lt;="&amp;$H$7,'Lançamentos'!$C$5:$C$104,$A87,'Lançamentos'!$I$5:$I$104,'Premissas'!$H$6)=0,"",IFERROR(SUMIFS('Lançamentos'!$H$5:$H$104,'Lançamentos'!$A$5:$A$104,"&gt;="&amp;$E$7,'Lançamentos'!$A$5:$A$104,"&lt;="&amp;$H$7,'Lançamentos'!$C$5:$C$104,$A87,'Lançamentos'!$I$5:$I$104,'Premissas'!$H$6),0)))</f>
        <v/>
      </c>
      <c r="E87" s="36">
        <f>IF(OR($A87="",$E$7="",$H$7=""),"",IF(COUNTIFS('Lançamentos'!$A$5:$A$104,"&gt;="&amp;$E$7,'Lançamentos'!$A$5:$A$104,"&lt;="&amp;$H$7,'Lançamentos'!$C$5:$C$104,$A87,'Lançamentos'!$I$5:$I$104,'Premissas'!$H$7)=0,"",IFERROR(SUMIFS('Lançamentos'!$H$5:$H$104,'Lançamentos'!$A$5:$A$104,"&gt;="&amp;$E$7,'Lançamentos'!$A$5:$A$104,"&lt;="&amp;$H$7,'Lançamentos'!$C$5:$C$104,$A87,'Lançamentos'!$I$5:$I$104,'Premissas'!$H$7),0)))</f>
        <v/>
      </c>
      <c r="F87" s="36">
        <f>IF(A87="","",IF(COUNT(D87:E87)=0,"",SUM(D87:E87)))</f>
        <v/>
      </c>
      <c r="G87" s="36">
        <f>IF(OR(A87="",B87=""),"",B87-SUM(D87:E87))</f>
        <v/>
      </c>
      <c r="H87" s="37">
        <f>IF(OR(B87="",B87=0,F87=""),"",IFERROR(F87/B87,""))</f>
        <v/>
      </c>
      <c r="I87" s="15">
        <f>IF(A87="","",IF(B87="","Defina limite",IF(F87="","Sem compromisso",IF(G87&lt;0,"Conferir excesso",IF(H87&gt;=0.8,"Atenção ao limite","Dentro do limite")))))</f>
        <v/>
      </c>
    </row>
    <row r="88">
      <c r="A88" s="16">
        <f>IF('Premissas'!A82="","",'Premissas'!A82)</f>
        <v/>
      </c>
      <c r="B88" s="38">
        <f>IF(A88="","",IFERROR(VLOOKUP(A88,'Premissas'!$A$5:$B$104,2,FALSE),""))</f>
        <v/>
      </c>
      <c r="C88" s="38">
        <f>IF(OR($A88="",$E$7="",$H$7=""),"",IF(COUNTIFS('Lançamentos'!$A$5:$A$104,"&gt;="&amp;$E$7,'Lançamentos'!$A$5:$A$104,"&lt;="&amp;$H$7,'Lançamentos'!$C$5:$C$104,$A88,'Lançamentos'!$I$5:$I$104,'Premissas'!$H$5)=0,"",IFERROR(SUMIFS('Lançamentos'!$H$5:$H$104,'Lançamentos'!$A$5:$A$104,"&gt;="&amp;$E$7,'Lançamentos'!$A$5:$A$104,"&lt;="&amp;$H$7,'Lançamentos'!$C$5:$C$104,$A88,'Lançamentos'!$I$5:$I$104,'Premissas'!$H$5),0)))</f>
        <v/>
      </c>
      <c r="D88" s="38">
        <f>IF(OR($A88="",$E$7="",$H$7=""),"",IF(COUNTIFS('Lançamentos'!$A$5:$A$104,"&gt;="&amp;$E$7,'Lançamentos'!$A$5:$A$104,"&lt;="&amp;$H$7,'Lançamentos'!$C$5:$C$104,$A88,'Lançamentos'!$I$5:$I$104,'Premissas'!$H$6)=0,"",IFERROR(SUMIFS('Lançamentos'!$H$5:$H$104,'Lançamentos'!$A$5:$A$104,"&gt;="&amp;$E$7,'Lançamentos'!$A$5:$A$104,"&lt;="&amp;$H$7,'Lançamentos'!$C$5:$C$104,$A88,'Lançamentos'!$I$5:$I$104,'Premissas'!$H$6),0)))</f>
        <v/>
      </c>
      <c r="E88" s="38">
        <f>IF(OR($A88="",$E$7="",$H$7=""),"",IF(COUNTIFS('Lançamentos'!$A$5:$A$104,"&gt;="&amp;$E$7,'Lançamentos'!$A$5:$A$104,"&lt;="&amp;$H$7,'Lançamentos'!$C$5:$C$104,$A88,'Lançamentos'!$I$5:$I$104,'Premissas'!$H$7)=0,"",IFERROR(SUMIFS('Lançamentos'!$H$5:$H$104,'Lançamentos'!$A$5:$A$104,"&gt;="&amp;$E$7,'Lançamentos'!$A$5:$A$104,"&lt;="&amp;$H$7,'Lançamentos'!$C$5:$C$104,$A88,'Lançamentos'!$I$5:$I$104,'Premissas'!$H$7),0)))</f>
        <v/>
      </c>
      <c r="F88" s="38">
        <f>IF(A88="","",IF(COUNT(D88:E88)=0,"",SUM(D88:E88)))</f>
        <v/>
      </c>
      <c r="G88" s="38">
        <f>IF(OR(A88="",B88=""),"",B88-SUM(D88:E88))</f>
        <v/>
      </c>
      <c r="H88" s="39">
        <f>IF(OR(B88="",B88=0,F88=""),"",IFERROR(F88/B88,""))</f>
        <v/>
      </c>
      <c r="I88" s="19">
        <f>IF(A88="","",IF(B88="","Defina limite",IF(F88="","Sem compromisso",IF(G88&lt;0,"Conferir excesso",IF(H88&gt;=0.8,"Atenção ao limite","Dentro do limite")))))</f>
        <v/>
      </c>
    </row>
    <row r="89">
      <c r="A89" s="12">
        <f>IF('Premissas'!A83="","",'Premissas'!A83)</f>
        <v/>
      </c>
      <c r="B89" s="36">
        <f>IF(A89="","",IFERROR(VLOOKUP(A89,'Premissas'!$A$5:$B$104,2,FALSE),""))</f>
        <v/>
      </c>
      <c r="C89" s="36">
        <f>IF(OR($A89="",$E$7="",$H$7=""),"",IF(COUNTIFS('Lançamentos'!$A$5:$A$104,"&gt;="&amp;$E$7,'Lançamentos'!$A$5:$A$104,"&lt;="&amp;$H$7,'Lançamentos'!$C$5:$C$104,$A89,'Lançamentos'!$I$5:$I$104,'Premissas'!$H$5)=0,"",IFERROR(SUMIFS('Lançamentos'!$H$5:$H$104,'Lançamentos'!$A$5:$A$104,"&gt;="&amp;$E$7,'Lançamentos'!$A$5:$A$104,"&lt;="&amp;$H$7,'Lançamentos'!$C$5:$C$104,$A89,'Lançamentos'!$I$5:$I$104,'Premissas'!$H$5),0)))</f>
        <v/>
      </c>
      <c r="D89" s="36">
        <f>IF(OR($A89="",$E$7="",$H$7=""),"",IF(COUNTIFS('Lançamentos'!$A$5:$A$104,"&gt;="&amp;$E$7,'Lançamentos'!$A$5:$A$104,"&lt;="&amp;$H$7,'Lançamentos'!$C$5:$C$104,$A89,'Lançamentos'!$I$5:$I$104,'Premissas'!$H$6)=0,"",IFERROR(SUMIFS('Lançamentos'!$H$5:$H$104,'Lançamentos'!$A$5:$A$104,"&gt;="&amp;$E$7,'Lançamentos'!$A$5:$A$104,"&lt;="&amp;$H$7,'Lançamentos'!$C$5:$C$104,$A89,'Lançamentos'!$I$5:$I$104,'Premissas'!$H$6),0)))</f>
        <v/>
      </c>
      <c r="E89" s="36">
        <f>IF(OR($A89="",$E$7="",$H$7=""),"",IF(COUNTIFS('Lançamentos'!$A$5:$A$104,"&gt;="&amp;$E$7,'Lançamentos'!$A$5:$A$104,"&lt;="&amp;$H$7,'Lançamentos'!$C$5:$C$104,$A89,'Lançamentos'!$I$5:$I$104,'Premissas'!$H$7)=0,"",IFERROR(SUMIFS('Lançamentos'!$H$5:$H$104,'Lançamentos'!$A$5:$A$104,"&gt;="&amp;$E$7,'Lançamentos'!$A$5:$A$104,"&lt;="&amp;$H$7,'Lançamentos'!$C$5:$C$104,$A89,'Lançamentos'!$I$5:$I$104,'Premissas'!$H$7),0)))</f>
        <v/>
      </c>
      <c r="F89" s="36">
        <f>IF(A89="","",IF(COUNT(D89:E89)=0,"",SUM(D89:E89)))</f>
        <v/>
      </c>
      <c r="G89" s="36">
        <f>IF(OR(A89="",B89=""),"",B89-SUM(D89:E89))</f>
        <v/>
      </c>
      <c r="H89" s="37">
        <f>IF(OR(B89="",B89=0,F89=""),"",IFERROR(F89/B89,""))</f>
        <v/>
      </c>
      <c r="I89" s="15">
        <f>IF(A89="","",IF(B89="","Defina limite",IF(F89="","Sem compromisso",IF(G89&lt;0,"Conferir excesso",IF(H89&gt;=0.8,"Atenção ao limite","Dentro do limite")))))</f>
        <v/>
      </c>
    </row>
    <row r="90">
      <c r="A90" s="16">
        <f>IF('Premissas'!A84="","",'Premissas'!A84)</f>
        <v/>
      </c>
      <c r="B90" s="38">
        <f>IF(A90="","",IFERROR(VLOOKUP(A90,'Premissas'!$A$5:$B$104,2,FALSE),""))</f>
        <v/>
      </c>
      <c r="C90" s="38">
        <f>IF(OR($A90="",$E$7="",$H$7=""),"",IF(COUNTIFS('Lançamentos'!$A$5:$A$104,"&gt;="&amp;$E$7,'Lançamentos'!$A$5:$A$104,"&lt;="&amp;$H$7,'Lançamentos'!$C$5:$C$104,$A90,'Lançamentos'!$I$5:$I$104,'Premissas'!$H$5)=0,"",IFERROR(SUMIFS('Lançamentos'!$H$5:$H$104,'Lançamentos'!$A$5:$A$104,"&gt;="&amp;$E$7,'Lançamentos'!$A$5:$A$104,"&lt;="&amp;$H$7,'Lançamentos'!$C$5:$C$104,$A90,'Lançamentos'!$I$5:$I$104,'Premissas'!$H$5),0)))</f>
        <v/>
      </c>
      <c r="D90" s="38">
        <f>IF(OR($A90="",$E$7="",$H$7=""),"",IF(COUNTIFS('Lançamentos'!$A$5:$A$104,"&gt;="&amp;$E$7,'Lançamentos'!$A$5:$A$104,"&lt;="&amp;$H$7,'Lançamentos'!$C$5:$C$104,$A90,'Lançamentos'!$I$5:$I$104,'Premissas'!$H$6)=0,"",IFERROR(SUMIFS('Lançamentos'!$H$5:$H$104,'Lançamentos'!$A$5:$A$104,"&gt;="&amp;$E$7,'Lançamentos'!$A$5:$A$104,"&lt;="&amp;$H$7,'Lançamentos'!$C$5:$C$104,$A90,'Lançamentos'!$I$5:$I$104,'Premissas'!$H$6),0)))</f>
        <v/>
      </c>
      <c r="E90" s="38">
        <f>IF(OR($A90="",$E$7="",$H$7=""),"",IF(COUNTIFS('Lançamentos'!$A$5:$A$104,"&gt;="&amp;$E$7,'Lançamentos'!$A$5:$A$104,"&lt;="&amp;$H$7,'Lançamentos'!$C$5:$C$104,$A90,'Lançamentos'!$I$5:$I$104,'Premissas'!$H$7)=0,"",IFERROR(SUMIFS('Lançamentos'!$H$5:$H$104,'Lançamentos'!$A$5:$A$104,"&gt;="&amp;$E$7,'Lançamentos'!$A$5:$A$104,"&lt;="&amp;$H$7,'Lançamentos'!$C$5:$C$104,$A90,'Lançamentos'!$I$5:$I$104,'Premissas'!$H$7),0)))</f>
        <v/>
      </c>
      <c r="F90" s="38">
        <f>IF(A90="","",IF(COUNT(D90:E90)=0,"",SUM(D90:E90)))</f>
        <v/>
      </c>
      <c r="G90" s="38">
        <f>IF(OR(A90="",B90=""),"",B90-SUM(D90:E90))</f>
        <v/>
      </c>
      <c r="H90" s="39">
        <f>IF(OR(B90="",B90=0,F90=""),"",IFERROR(F90/B90,""))</f>
        <v/>
      </c>
      <c r="I90" s="19">
        <f>IF(A90="","",IF(B90="","Defina limite",IF(F90="","Sem compromisso",IF(G90&lt;0,"Conferir excesso",IF(H90&gt;=0.8,"Atenção ao limite","Dentro do limite")))))</f>
        <v/>
      </c>
    </row>
    <row r="91">
      <c r="A91" s="12">
        <f>IF('Premissas'!A85="","",'Premissas'!A85)</f>
        <v/>
      </c>
      <c r="B91" s="36">
        <f>IF(A91="","",IFERROR(VLOOKUP(A91,'Premissas'!$A$5:$B$104,2,FALSE),""))</f>
        <v/>
      </c>
      <c r="C91" s="36">
        <f>IF(OR($A91="",$E$7="",$H$7=""),"",IF(COUNTIFS('Lançamentos'!$A$5:$A$104,"&gt;="&amp;$E$7,'Lançamentos'!$A$5:$A$104,"&lt;="&amp;$H$7,'Lançamentos'!$C$5:$C$104,$A91,'Lançamentos'!$I$5:$I$104,'Premissas'!$H$5)=0,"",IFERROR(SUMIFS('Lançamentos'!$H$5:$H$104,'Lançamentos'!$A$5:$A$104,"&gt;="&amp;$E$7,'Lançamentos'!$A$5:$A$104,"&lt;="&amp;$H$7,'Lançamentos'!$C$5:$C$104,$A91,'Lançamentos'!$I$5:$I$104,'Premissas'!$H$5),0)))</f>
        <v/>
      </c>
      <c r="D91" s="36">
        <f>IF(OR($A91="",$E$7="",$H$7=""),"",IF(COUNTIFS('Lançamentos'!$A$5:$A$104,"&gt;="&amp;$E$7,'Lançamentos'!$A$5:$A$104,"&lt;="&amp;$H$7,'Lançamentos'!$C$5:$C$104,$A91,'Lançamentos'!$I$5:$I$104,'Premissas'!$H$6)=0,"",IFERROR(SUMIFS('Lançamentos'!$H$5:$H$104,'Lançamentos'!$A$5:$A$104,"&gt;="&amp;$E$7,'Lançamentos'!$A$5:$A$104,"&lt;="&amp;$H$7,'Lançamentos'!$C$5:$C$104,$A91,'Lançamentos'!$I$5:$I$104,'Premissas'!$H$6),0)))</f>
        <v/>
      </c>
      <c r="E91" s="36">
        <f>IF(OR($A91="",$E$7="",$H$7=""),"",IF(COUNTIFS('Lançamentos'!$A$5:$A$104,"&gt;="&amp;$E$7,'Lançamentos'!$A$5:$A$104,"&lt;="&amp;$H$7,'Lançamentos'!$C$5:$C$104,$A91,'Lançamentos'!$I$5:$I$104,'Premissas'!$H$7)=0,"",IFERROR(SUMIFS('Lançamentos'!$H$5:$H$104,'Lançamentos'!$A$5:$A$104,"&gt;="&amp;$E$7,'Lançamentos'!$A$5:$A$104,"&lt;="&amp;$H$7,'Lançamentos'!$C$5:$C$104,$A91,'Lançamentos'!$I$5:$I$104,'Premissas'!$H$7),0)))</f>
        <v/>
      </c>
      <c r="F91" s="36">
        <f>IF(A91="","",IF(COUNT(D91:E91)=0,"",SUM(D91:E91)))</f>
        <v/>
      </c>
      <c r="G91" s="36">
        <f>IF(OR(A91="",B91=""),"",B91-SUM(D91:E91))</f>
        <v/>
      </c>
      <c r="H91" s="37">
        <f>IF(OR(B91="",B91=0,F91=""),"",IFERROR(F91/B91,""))</f>
        <v/>
      </c>
      <c r="I91" s="15">
        <f>IF(A91="","",IF(B91="","Defina limite",IF(F91="","Sem compromisso",IF(G91&lt;0,"Conferir excesso",IF(H91&gt;=0.8,"Atenção ao limite","Dentro do limite")))))</f>
        <v/>
      </c>
    </row>
    <row r="92">
      <c r="A92" s="16">
        <f>IF('Premissas'!A86="","",'Premissas'!A86)</f>
        <v/>
      </c>
      <c r="B92" s="38">
        <f>IF(A92="","",IFERROR(VLOOKUP(A92,'Premissas'!$A$5:$B$104,2,FALSE),""))</f>
        <v/>
      </c>
      <c r="C92" s="38">
        <f>IF(OR($A92="",$E$7="",$H$7=""),"",IF(COUNTIFS('Lançamentos'!$A$5:$A$104,"&gt;="&amp;$E$7,'Lançamentos'!$A$5:$A$104,"&lt;="&amp;$H$7,'Lançamentos'!$C$5:$C$104,$A92,'Lançamentos'!$I$5:$I$104,'Premissas'!$H$5)=0,"",IFERROR(SUMIFS('Lançamentos'!$H$5:$H$104,'Lançamentos'!$A$5:$A$104,"&gt;="&amp;$E$7,'Lançamentos'!$A$5:$A$104,"&lt;="&amp;$H$7,'Lançamentos'!$C$5:$C$104,$A92,'Lançamentos'!$I$5:$I$104,'Premissas'!$H$5),0)))</f>
        <v/>
      </c>
      <c r="D92" s="38">
        <f>IF(OR($A92="",$E$7="",$H$7=""),"",IF(COUNTIFS('Lançamentos'!$A$5:$A$104,"&gt;="&amp;$E$7,'Lançamentos'!$A$5:$A$104,"&lt;="&amp;$H$7,'Lançamentos'!$C$5:$C$104,$A92,'Lançamentos'!$I$5:$I$104,'Premissas'!$H$6)=0,"",IFERROR(SUMIFS('Lançamentos'!$H$5:$H$104,'Lançamentos'!$A$5:$A$104,"&gt;="&amp;$E$7,'Lançamentos'!$A$5:$A$104,"&lt;="&amp;$H$7,'Lançamentos'!$C$5:$C$104,$A92,'Lançamentos'!$I$5:$I$104,'Premissas'!$H$6),0)))</f>
        <v/>
      </c>
      <c r="E92" s="38">
        <f>IF(OR($A92="",$E$7="",$H$7=""),"",IF(COUNTIFS('Lançamentos'!$A$5:$A$104,"&gt;="&amp;$E$7,'Lançamentos'!$A$5:$A$104,"&lt;="&amp;$H$7,'Lançamentos'!$C$5:$C$104,$A92,'Lançamentos'!$I$5:$I$104,'Premissas'!$H$7)=0,"",IFERROR(SUMIFS('Lançamentos'!$H$5:$H$104,'Lançamentos'!$A$5:$A$104,"&gt;="&amp;$E$7,'Lançamentos'!$A$5:$A$104,"&lt;="&amp;$H$7,'Lançamentos'!$C$5:$C$104,$A92,'Lançamentos'!$I$5:$I$104,'Premissas'!$H$7),0)))</f>
        <v/>
      </c>
      <c r="F92" s="38">
        <f>IF(A92="","",IF(COUNT(D92:E92)=0,"",SUM(D92:E92)))</f>
        <v/>
      </c>
      <c r="G92" s="38">
        <f>IF(OR(A92="",B92=""),"",B92-SUM(D92:E92))</f>
        <v/>
      </c>
      <c r="H92" s="39">
        <f>IF(OR(B92="",B92=0,F92=""),"",IFERROR(F92/B92,""))</f>
        <v/>
      </c>
      <c r="I92" s="19">
        <f>IF(A92="","",IF(B92="","Defina limite",IF(F92="","Sem compromisso",IF(G92&lt;0,"Conferir excesso",IF(H92&gt;=0.8,"Atenção ao limite","Dentro do limite")))))</f>
        <v/>
      </c>
    </row>
    <row r="93">
      <c r="A93" s="12">
        <f>IF('Premissas'!A87="","",'Premissas'!A87)</f>
        <v/>
      </c>
      <c r="B93" s="36">
        <f>IF(A93="","",IFERROR(VLOOKUP(A93,'Premissas'!$A$5:$B$104,2,FALSE),""))</f>
        <v/>
      </c>
      <c r="C93" s="36">
        <f>IF(OR($A93="",$E$7="",$H$7=""),"",IF(COUNTIFS('Lançamentos'!$A$5:$A$104,"&gt;="&amp;$E$7,'Lançamentos'!$A$5:$A$104,"&lt;="&amp;$H$7,'Lançamentos'!$C$5:$C$104,$A93,'Lançamentos'!$I$5:$I$104,'Premissas'!$H$5)=0,"",IFERROR(SUMIFS('Lançamentos'!$H$5:$H$104,'Lançamentos'!$A$5:$A$104,"&gt;="&amp;$E$7,'Lançamentos'!$A$5:$A$104,"&lt;="&amp;$H$7,'Lançamentos'!$C$5:$C$104,$A93,'Lançamentos'!$I$5:$I$104,'Premissas'!$H$5),0)))</f>
        <v/>
      </c>
      <c r="D93" s="36">
        <f>IF(OR($A93="",$E$7="",$H$7=""),"",IF(COUNTIFS('Lançamentos'!$A$5:$A$104,"&gt;="&amp;$E$7,'Lançamentos'!$A$5:$A$104,"&lt;="&amp;$H$7,'Lançamentos'!$C$5:$C$104,$A93,'Lançamentos'!$I$5:$I$104,'Premissas'!$H$6)=0,"",IFERROR(SUMIFS('Lançamentos'!$H$5:$H$104,'Lançamentos'!$A$5:$A$104,"&gt;="&amp;$E$7,'Lançamentos'!$A$5:$A$104,"&lt;="&amp;$H$7,'Lançamentos'!$C$5:$C$104,$A93,'Lançamentos'!$I$5:$I$104,'Premissas'!$H$6),0)))</f>
        <v/>
      </c>
      <c r="E93" s="36">
        <f>IF(OR($A93="",$E$7="",$H$7=""),"",IF(COUNTIFS('Lançamentos'!$A$5:$A$104,"&gt;="&amp;$E$7,'Lançamentos'!$A$5:$A$104,"&lt;="&amp;$H$7,'Lançamentos'!$C$5:$C$104,$A93,'Lançamentos'!$I$5:$I$104,'Premissas'!$H$7)=0,"",IFERROR(SUMIFS('Lançamentos'!$H$5:$H$104,'Lançamentos'!$A$5:$A$104,"&gt;="&amp;$E$7,'Lançamentos'!$A$5:$A$104,"&lt;="&amp;$H$7,'Lançamentos'!$C$5:$C$104,$A93,'Lançamentos'!$I$5:$I$104,'Premissas'!$H$7),0)))</f>
        <v/>
      </c>
      <c r="F93" s="36">
        <f>IF(A93="","",IF(COUNT(D93:E93)=0,"",SUM(D93:E93)))</f>
        <v/>
      </c>
      <c r="G93" s="36">
        <f>IF(OR(A93="",B93=""),"",B93-SUM(D93:E93))</f>
        <v/>
      </c>
      <c r="H93" s="37">
        <f>IF(OR(B93="",B93=0,F93=""),"",IFERROR(F93/B93,""))</f>
        <v/>
      </c>
      <c r="I93" s="15">
        <f>IF(A93="","",IF(B93="","Defina limite",IF(F93="","Sem compromisso",IF(G93&lt;0,"Conferir excesso",IF(H93&gt;=0.8,"Atenção ao limite","Dentro do limite")))))</f>
        <v/>
      </c>
    </row>
    <row r="94">
      <c r="A94" s="16">
        <f>IF('Premissas'!A88="","",'Premissas'!A88)</f>
        <v/>
      </c>
      <c r="B94" s="38">
        <f>IF(A94="","",IFERROR(VLOOKUP(A94,'Premissas'!$A$5:$B$104,2,FALSE),""))</f>
        <v/>
      </c>
      <c r="C94" s="38">
        <f>IF(OR($A94="",$E$7="",$H$7=""),"",IF(COUNTIFS('Lançamentos'!$A$5:$A$104,"&gt;="&amp;$E$7,'Lançamentos'!$A$5:$A$104,"&lt;="&amp;$H$7,'Lançamentos'!$C$5:$C$104,$A94,'Lançamentos'!$I$5:$I$104,'Premissas'!$H$5)=0,"",IFERROR(SUMIFS('Lançamentos'!$H$5:$H$104,'Lançamentos'!$A$5:$A$104,"&gt;="&amp;$E$7,'Lançamentos'!$A$5:$A$104,"&lt;="&amp;$H$7,'Lançamentos'!$C$5:$C$104,$A94,'Lançamentos'!$I$5:$I$104,'Premissas'!$H$5),0)))</f>
        <v/>
      </c>
      <c r="D94" s="38">
        <f>IF(OR($A94="",$E$7="",$H$7=""),"",IF(COUNTIFS('Lançamentos'!$A$5:$A$104,"&gt;="&amp;$E$7,'Lançamentos'!$A$5:$A$104,"&lt;="&amp;$H$7,'Lançamentos'!$C$5:$C$104,$A94,'Lançamentos'!$I$5:$I$104,'Premissas'!$H$6)=0,"",IFERROR(SUMIFS('Lançamentos'!$H$5:$H$104,'Lançamentos'!$A$5:$A$104,"&gt;="&amp;$E$7,'Lançamentos'!$A$5:$A$104,"&lt;="&amp;$H$7,'Lançamentos'!$C$5:$C$104,$A94,'Lançamentos'!$I$5:$I$104,'Premissas'!$H$6),0)))</f>
        <v/>
      </c>
      <c r="E94" s="38">
        <f>IF(OR($A94="",$E$7="",$H$7=""),"",IF(COUNTIFS('Lançamentos'!$A$5:$A$104,"&gt;="&amp;$E$7,'Lançamentos'!$A$5:$A$104,"&lt;="&amp;$H$7,'Lançamentos'!$C$5:$C$104,$A94,'Lançamentos'!$I$5:$I$104,'Premissas'!$H$7)=0,"",IFERROR(SUMIFS('Lançamentos'!$H$5:$H$104,'Lançamentos'!$A$5:$A$104,"&gt;="&amp;$E$7,'Lançamentos'!$A$5:$A$104,"&lt;="&amp;$H$7,'Lançamentos'!$C$5:$C$104,$A94,'Lançamentos'!$I$5:$I$104,'Premissas'!$H$7),0)))</f>
        <v/>
      </c>
      <c r="F94" s="38">
        <f>IF(A94="","",IF(COUNT(D94:E94)=0,"",SUM(D94:E94)))</f>
        <v/>
      </c>
      <c r="G94" s="38">
        <f>IF(OR(A94="",B94=""),"",B94-SUM(D94:E94))</f>
        <v/>
      </c>
      <c r="H94" s="39">
        <f>IF(OR(B94="",B94=0,F94=""),"",IFERROR(F94/B94,""))</f>
        <v/>
      </c>
      <c r="I94" s="19">
        <f>IF(A94="","",IF(B94="","Defina limite",IF(F94="","Sem compromisso",IF(G94&lt;0,"Conferir excesso",IF(H94&gt;=0.8,"Atenção ao limite","Dentro do limite")))))</f>
        <v/>
      </c>
    </row>
    <row r="95">
      <c r="A95" s="12">
        <f>IF('Premissas'!A89="","",'Premissas'!A89)</f>
        <v/>
      </c>
      <c r="B95" s="36">
        <f>IF(A95="","",IFERROR(VLOOKUP(A95,'Premissas'!$A$5:$B$104,2,FALSE),""))</f>
        <v/>
      </c>
      <c r="C95" s="36">
        <f>IF(OR($A95="",$E$7="",$H$7=""),"",IF(COUNTIFS('Lançamentos'!$A$5:$A$104,"&gt;="&amp;$E$7,'Lançamentos'!$A$5:$A$104,"&lt;="&amp;$H$7,'Lançamentos'!$C$5:$C$104,$A95,'Lançamentos'!$I$5:$I$104,'Premissas'!$H$5)=0,"",IFERROR(SUMIFS('Lançamentos'!$H$5:$H$104,'Lançamentos'!$A$5:$A$104,"&gt;="&amp;$E$7,'Lançamentos'!$A$5:$A$104,"&lt;="&amp;$H$7,'Lançamentos'!$C$5:$C$104,$A95,'Lançamentos'!$I$5:$I$104,'Premissas'!$H$5),0)))</f>
        <v/>
      </c>
      <c r="D95" s="36">
        <f>IF(OR($A95="",$E$7="",$H$7=""),"",IF(COUNTIFS('Lançamentos'!$A$5:$A$104,"&gt;="&amp;$E$7,'Lançamentos'!$A$5:$A$104,"&lt;="&amp;$H$7,'Lançamentos'!$C$5:$C$104,$A95,'Lançamentos'!$I$5:$I$104,'Premissas'!$H$6)=0,"",IFERROR(SUMIFS('Lançamentos'!$H$5:$H$104,'Lançamentos'!$A$5:$A$104,"&gt;="&amp;$E$7,'Lançamentos'!$A$5:$A$104,"&lt;="&amp;$H$7,'Lançamentos'!$C$5:$C$104,$A95,'Lançamentos'!$I$5:$I$104,'Premissas'!$H$6),0)))</f>
        <v/>
      </c>
      <c r="E95" s="36">
        <f>IF(OR($A95="",$E$7="",$H$7=""),"",IF(COUNTIFS('Lançamentos'!$A$5:$A$104,"&gt;="&amp;$E$7,'Lançamentos'!$A$5:$A$104,"&lt;="&amp;$H$7,'Lançamentos'!$C$5:$C$104,$A95,'Lançamentos'!$I$5:$I$104,'Premissas'!$H$7)=0,"",IFERROR(SUMIFS('Lançamentos'!$H$5:$H$104,'Lançamentos'!$A$5:$A$104,"&gt;="&amp;$E$7,'Lançamentos'!$A$5:$A$104,"&lt;="&amp;$H$7,'Lançamentos'!$C$5:$C$104,$A95,'Lançamentos'!$I$5:$I$104,'Premissas'!$H$7),0)))</f>
        <v/>
      </c>
      <c r="F95" s="36">
        <f>IF(A95="","",IF(COUNT(D95:E95)=0,"",SUM(D95:E95)))</f>
        <v/>
      </c>
      <c r="G95" s="36">
        <f>IF(OR(A95="",B95=""),"",B95-SUM(D95:E95))</f>
        <v/>
      </c>
      <c r="H95" s="37">
        <f>IF(OR(B95="",B95=0,F95=""),"",IFERROR(F95/B95,""))</f>
        <v/>
      </c>
      <c r="I95" s="15">
        <f>IF(A95="","",IF(B95="","Defina limite",IF(F95="","Sem compromisso",IF(G95&lt;0,"Conferir excesso",IF(H95&gt;=0.8,"Atenção ao limite","Dentro do limite")))))</f>
        <v/>
      </c>
    </row>
    <row r="96">
      <c r="A96" s="16">
        <f>IF('Premissas'!A90="","",'Premissas'!A90)</f>
        <v/>
      </c>
      <c r="B96" s="38">
        <f>IF(A96="","",IFERROR(VLOOKUP(A96,'Premissas'!$A$5:$B$104,2,FALSE),""))</f>
        <v/>
      </c>
      <c r="C96" s="38">
        <f>IF(OR($A96="",$E$7="",$H$7=""),"",IF(COUNTIFS('Lançamentos'!$A$5:$A$104,"&gt;="&amp;$E$7,'Lançamentos'!$A$5:$A$104,"&lt;="&amp;$H$7,'Lançamentos'!$C$5:$C$104,$A96,'Lançamentos'!$I$5:$I$104,'Premissas'!$H$5)=0,"",IFERROR(SUMIFS('Lançamentos'!$H$5:$H$104,'Lançamentos'!$A$5:$A$104,"&gt;="&amp;$E$7,'Lançamentos'!$A$5:$A$104,"&lt;="&amp;$H$7,'Lançamentos'!$C$5:$C$104,$A96,'Lançamentos'!$I$5:$I$104,'Premissas'!$H$5),0)))</f>
        <v/>
      </c>
      <c r="D96" s="38">
        <f>IF(OR($A96="",$E$7="",$H$7=""),"",IF(COUNTIFS('Lançamentos'!$A$5:$A$104,"&gt;="&amp;$E$7,'Lançamentos'!$A$5:$A$104,"&lt;="&amp;$H$7,'Lançamentos'!$C$5:$C$104,$A96,'Lançamentos'!$I$5:$I$104,'Premissas'!$H$6)=0,"",IFERROR(SUMIFS('Lançamentos'!$H$5:$H$104,'Lançamentos'!$A$5:$A$104,"&gt;="&amp;$E$7,'Lançamentos'!$A$5:$A$104,"&lt;="&amp;$H$7,'Lançamentos'!$C$5:$C$104,$A96,'Lançamentos'!$I$5:$I$104,'Premissas'!$H$6),0)))</f>
        <v/>
      </c>
      <c r="E96" s="38">
        <f>IF(OR($A96="",$E$7="",$H$7=""),"",IF(COUNTIFS('Lançamentos'!$A$5:$A$104,"&gt;="&amp;$E$7,'Lançamentos'!$A$5:$A$104,"&lt;="&amp;$H$7,'Lançamentos'!$C$5:$C$104,$A96,'Lançamentos'!$I$5:$I$104,'Premissas'!$H$7)=0,"",IFERROR(SUMIFS('Lançamentos'!$H$5:$H$104,'Lançamentos'!$A$5:$A$104,"&gt;="&amp;$E$7,'Lançamentos'!$A$5:$A$104,"&lt;="&amp;$H$7,'Lançamentos'!$C$5:$C$104,$A96,'Lançamentos'!$I$5:$I$104,'Premissas'!$H$7),0)))</f>
        <v/>
      </c>
      <c r="F96" s="38">
        <f>IF(A96="","",IF(COUNT(D96:E96)=0,"",SUM(D96:E96)))</f>
        <v/>
      </c>
      <c r="G96" s="38">
        <f>IF(OR(A96="",B96=""),"",B96-SUM(D96:E96))</f>
        <v/>
      </c>
      <c r="H96" s="39">
        <f>IF(OR(B96="",B96=0,F96=""),"",IFERROR(F96/B96,""))</f>
        <v/>
      </c>
      <c r="I96" s="19">
        <f>IF(A96="","",IF(B96="","Defina limite",IF(F96="","Sem compromisso",IF(G96&lt;0,"Conferir excesso",IF(H96&gt;=0.8,"Atenção ao limite","Dentro do limite")))))</f>
        <v/>
      </c>
    </row>
    <row r="97">
      <c r="A97" s="12">
        <f>IF('Premissas'!A91="","",'Premissas'!A91)</f>
        <v/>
      </c>
      <c r="B97" s="36">
        <f>IF(A97="","",IFERROR(VLOOKUP(A97,'Premissas'!$A$5:$B$104,2,FALSE),""))</f>
        <v/>
      </c>
      <c r="C97" s="36">
        <f>IF(OR($A97="",$E$7="",$H$7=""),"",IF(COUNTIFS('Lançamentos'!$A$5:$A$104,"&gt;="&amp;$E$7,'Lançamentos'!$A$5:$A$104,"&lt;="&amp;$H$7,'Lançamentos'!$C$5:$C$104,$A97,'Lançamentos'!$I$5:$I$104,'Premissas'!$H$5)=0,"",IFERROR(SUMIFS('Lançamentos'!$H$5:$H$104,'Lançamentos'!$A$5:$A$104,"&gt;="&amp;$E$7,'Lançamentos'!$A$5:$A$104,"&lt;="&amp;$H$7,'Lançamentos'!$C$5:$C$104,$A97,'Lançamentos'!$I$5:$I$104,'Premissas'!$H$5),0)))</f>
        <v/>
      </c>
      <c r="D97" s="36">
        <f>IF(OR($A97="",$E$7="",$H$7=""),"",IF(COUNTIFS('Lançamentos'!$A$5:$A$104,"&gt;="&amp;$E$7,'Lançamentos'!$A$5:$A$104,"&lt;="&amp;$H$7,'Lançamentos'!$C$5:$C$104,$A97,'Lançamentos'!$I$5:$I$104,'Premissas'!$H$6)=0,"",IFERROR(SUMIFS('Lançamentos'!$H$5:$H$104,'Lançamentos'!$A$5:$A$104,"&gt;="&amp;$E$7,'Lançamentos'!$A$5:$A$104,"&lt;="&amp;$H$7,'Lançamentos'!$C$5:$C$104,$A97,'Lançamentos'!$I$5:$I$104,'Premissas'!$H$6),0)))</f>
        <v/>
      </c>
      <c r="E97" s="36">
        <f>IF(OR($A97="",$E$7="",$H$7=""),"",IF(COUNTIFS('Lançamentos'!$A$5:$A$104,"&gt;="&amp;$E$7,'Lançamentos'!$A$5:$A$104,"&lt;="&amp;$H$7,'Lançamentos'!$C$5:$C$104,$A97,'Lançamentos'!$I$5:$I$104,'Premissas'!$H$7)=0,"",IFERROR(SUMIFS('Lançamentos'!$H$5:$H$104,'Lançamentos'!$A$5:$A$104,"&gt;="&amp;$E$7,'Lançamentos'!$A$5:$A$104,"&lt;="&amp;$H$7,'Lançamentos'!$C$5:$C$104,$A97,'Lançamentos'!$I$5:$I$104,'Premissas'!$H$7),0)))</f>
        <v/>
      </c>
      <c r="F97" s="36">
        <f>IF(A97="","",IF(COUNT(D97:E97)=0,"",SUM(D97:E97)))</f>
        <v/>
      </c>
      <c r="G97" s="36">
        <f>IF(OR(A97="",B97=""),"",B97-SUM(D97:E97))</f>
        <v/>
      </c>
      <c r="H97" s="37">
        <f>IF(OR(B97="",B97=0,F97=""),"",IFERROR(F97/B97,""))</f>
        <v/>
      </c>
      <c r="I97" s="15">
        <f>IF(A97="","",IF(B97="","Defina limite",IF(F97="","Sem compromisso",IF(G97&lt;0,"Conferir excesso",IF(H97&gt;=0.8,"Atenção ao limite","Dentro do limite")))))</f>
        <v/>
      </c>
    </row>
    <row r="98">
      <c r="A98" s="16">
        <f>IF('Premissas'!A92="","",'Premissas'!A92)</f>
        <v/>
      </c>
      <c r="B98" s="38">
        <f>IF(A98="","",IFERROR(VLOOKUP(A98,'Premissas'!$A$5:$B$104,2,FALSE),""))</f>
        <v/>
      </c>
      <c r="C98" s="38">
        <f>IF(OR($A98="",$E$7="",$H$7=""),"",IF(COUNTIFS('Lançamentos'!$A$5:$A$104,"&gt;="&amp;$E$7,'Lançamentos'!$A$5:$A$104,"&lt;="&amp;$H$7,'Lançamentos'!$C$5:$C$104,$A98,'Lançamentos'!$I$5:$I$104,'Premissas'!$H$5)=0,"",IFERROR(SUMIFS('Lançamentos'!$H$5:$H$104,'Lançamentos'!$A$5:$A$104,"&gt;="&amp;$E$7,'Lançamentos'!$A$5:$A$104,"&lt;="&amp;$H$7,'Lançamentos'!$C$5:$C$104,$A98,'Lançamentos'!$I$5:$I$104,'Premissas'!$H$5),0)))</f>
        <v/>
      </c>
      <c r="D98" s="38">
        <f>IF(OR($A98="",$E$7="",$H$7=""),"",IF(COUNTIFS('Lançamentos'!$A$5:$A$104,"&gt;="&amp;$E$7,'Lançamentos'!$A$5:$A$104,"&lt;="&amp;$H$7,'Lançamentos'!$C$5:$C$104,$A98,'Lançamentos'!$I$5:$I$104,'Premissas'!$H$6)=0,"",IFERROR(SUMIFS('Lançamentos'!$H$5:$H$104,'Lançamentos'!$A$5:$A$104,"&gt;="&amp;$E$7,'Lançamentos'!$A$5:$A$104,"&lt;="&amp;$H$7,'Lançamentos'!$C$5:$C$104,$A98,'Lançamentos'!$I$5:$I$104,'Premissas'!$H$6),0)))</f>
        <v/>
      </c>
      <c r="E98" s="38">
        <f>IF(OR($A98="",$E$7="",$H$7=""),"",IF(COUNTIFS('Lançamentos'!$A$5:$A$104,"&gt;="&amp;$E$7,'Lançamentos'!$A$5:$A$104,"&lt;="&amp;$H$7,'Lançamentos'!$C$5:$C$104,$A98,'Lançamentos'!$I$5:$I$104,'Premissas'!$H$7)=0,"",IFERROR(SUMIFS('Lançamentos'!$H$5:$H$104,'Lançamentos'!$A$5:$A$104,"&gt;="&amp;$E$7,'Lançamentos'!$A$5:$A$104,"&lt;="&amp;$H$7,'Lançamentos'!$C$5:$C$104,$A98,'Lançamentos'!$I$5:$I$104,'Premissas'!$H$7),0)))</f>
        <v/>
      </c>
      <c r="F98" s="38">
        <f>IF(A98="","",IF(COUNT(D98:E98)=0,"",SUM(D98:E98)))</f>
        <v/>
      </c>
      <c r="G98" s="38">
        <f>IF(OR(A98="",B98=""),"",B98-SUM(D98:E98))</f>
        <v/>
      </c>
      <c r="H98" s="39">
        <f>IF(OR(B98="",B98=0,F98=""),"",IFERROR(F98/B98,""))</f>
        <v/>
      </c>
      <c r="I98" s="19">
        <f>IF(A98="","",IF(B98="","Defina limite",IF(F98="","Sem compromisso",IF(G98&lt;0,"Conferir excesso",IF(H98&gt;=0.8,"Atenção ao limite","Dentro do limite")))))</f>
        <v/>
      </c>
    </row>
    <row r="99">
      <c r="A99" s="12">
        <f>IF('Premissas'!A93="","",'Premissas'!A93)</f>
        <v/>
      </c>
      <c r="B99" s="36">
        <f>IF(A99="","",IFERROR(VLOOKUP(A99,'Premissas'!$A$5:$B$104,2,FALSE),""))</f>
        <v/>
      </c>
      <c r="C99" s="36">
        <f>IF(OR($A99="",$E$7="",$H$7=""),"",IF(COUNTIFS('Lançamentos'!$A$5:$A$104,"&gt;="&amp;$E$7,'Lançamentos'!$A$5:$A$104,"&lt;="&amp;$H$7,'Lançamentos'!$C$5:$C$104,$A99,'Lançamentos'!$I$5:$I$104,'Premissas'!$H$5)=0,"",IFERROR(SUMIFS('Lançamentos'!$H$5:$H$104,'Lançamentos'!$A$5:$A$104,"&gt;="&amp;$E$7,'Lançamentos'!$A$5:$A$104,"&lt;="&amp;$H$7,'Lançamentos'!$C$5:$C$104,$A99,'Lançamentos'!$I$5:$I$104,'Premissas'!$H$5),0)))</f>
        <v/>
      </c>
      <c r="D99" s="36">
        <f>IF(OR($A99="",$E$7="",$H$7=""),"",IF(COUNTIFS('Lançamentos'!$A$5:$A$104,"&gt;="&amp;$E$7,'Lançamentos'!$A$5:$A$104,"&lt;="&amp;$H$7,'Lançamentos'!$C$5:$C$104,$A99,'Lançamentos'!$I$5:$I$104,'Premissas'!$H$6)=0,"",IFERROR(SUMIFS('Lançamentos'!$H$5:$H$104,'Lançamentos'!$A$5:$A$104,"&gt;="&amp;$E$7,'Lançamentos'!$A$5:$A$104,"&lt;="&amp;$H$7,'Lançamentos'!$C$5:$C$104,$A99,'Lançamentos'!$I$5:$I$104,'Premissas'!$H$6),0)))</f>
        <v/>
      </c>
      <c r="E99" s="36">
        <f>IF(OR($A99="",$E$7="",$H$7=""),"",IF(COUNTIFS('Lançamentos'!$A$5:$A$104,"&gt;="&amp;$E$7,'Lançamentos'!$A$5:$A$104,"&lt;="&amp;$H$7,'Lançamentos'!$C$5:$C$104,$A99,'Lançamentos'!$I$5:$I$104,'Premissas'!$H$7)=0,"",IFERROR(SUMIFS('Lançamentos'!$H$5:$H$104,'Lançamentos'!$A$5:$A$104,"&gt;="&amp;$E$7,'Lançamentos'!$A$5:$A$104,"&lt;="&amp;$H$7,'Lançamentos'!$C$5:$C$104,$A99,'Lançamentos'!$I$5:$I$104,'Premissas'!$H$7),0)))</f>
        <v/>
      </c>
      <c r="F99" s="36">
        <f>IF(A99="","",IF(COUNT(D99:E99)=0,"",SUM(D99:E99)))</f>
        <v/>
      </c>
      <c r="G99" s="36">
        <f>IF(OR(A99="",B99=""),"",B99-SUM(D99:E99))</f>
        <v/>
      </c>
      <c r="H99" s="37">
        <f>IF(OR(B99="",B99=0,F99=""),"",IFERROR(F99/B99,""))</f>
        <v/>
      </c>
      <c r="I99" s="15">
        <f>IF(A99="","",IF(B99="","Defina limite",IF(F99="","Sem compromisso",IF(G99&lt;0,"Conferir excesso",IF(H99&gt;=0.8,"Atenção ao limite","Dentro do limite")))))</f>
        <v/>
      </c>
    </row>
    <row r="100">
      <c r="A100" s="16">
        <f>IF('Premissas'!A94="","",'Premissas'!A94)</f>
        <v/>
      </c>
      <c r="B100" s="38">
        <f>IF(A100="","",IFERROR(VLOOKUP(A100,'Premissas'!$A$5:$B$104,2,FALSE),""))</f>
        <v/>
      </c>
      <c r="C100" s="38">
        <f>IF(OR($A100="",$E$7="",$H$7=""),"",IF(COUNTIFS('Lançamentos'!$A$5:$A$104,"&gt;="&amp;$E$7,'Lançamentos'!$A$5:$A$104,"&lt;="&amp;$H$7,'Lançamentos'!$C$5:$C$104,$A100,'Lançamentos'!$I$5:$I$104,'Premissas'!$H$5)=0,"",IFERROR(SUMIFS('Lançamentos'!$H$5:$H$104,'Lançamentos'!$A$5:$A$104,"&gt;="&amp;$E$7,'Lançamentos'!$A$5:$A$104,"&lt;="&amp;$H$7,'Lançamentos'!$C$5:$C$104,$A100,'Lançamentos'!$I$5:$I$104,'Premissas'!$H$5),0)))</f>
        <v/>
      </c>
      <c r="D100" s="38">
        <f>IF(OR($A100="",$E$7="",$H$7=""),"",IF(COUNTIFS('Lançamentos'!$A$5:$A$104,"&gt;="&amp;$E$7,'Lançamentos'!$A$5:$A$104,"&lt;="&amp;$H$7,'Lançamentos'!$C$5:$C$104,$A100,'Lançamentos'!$I$5:$I$104,'Premissas'!$H$6)=0,"",IFERROR(SUMIFS('Lançamentos'!$H$5:$H$104,'Lançamentos'!$A$5:$A$104,"&gt;="&amp;$E$7,'Lançamentos'!$A$5:$A$104,"&lt;="&amp;$H$7,'Lançamentos'!$C$5:$C$104,$A100,'Lançamentos'!$I$5:$I$104,'Premissas'!$H$6),0)))</f>
        <v/>
      </c>
      <c r="E100" s="38">
        <f>IF(OR($A100="",$E$7="",$H$7=""),"",IF(COUNTIFS('Lançamentos'!$A$5:$A$104,"&gt;="&amp;$E$7,'Lançamentos'!$A$5:$A$104,"&lt;="&amp;$H$7,'Lançamentos'!$C$5:$C$104,$A100,'Lançamentos'!$I$5:$I$104,'Premissas'!$H$7)=0,"",IFERROR(SUMIFS('Lançamentos'!$H$5:$H$104,'Lançamentos'!$A$5:$A$104,"&gt;="&amp;$E$7,'Lançamentos'!$A$5:$A$104,"&lt;="&amp;$H$7,'Lançamentos'!$C$5:$C$104,$A100,'Lançamentos'!$I$5:$I$104,'Premissas'!$H$7),0)))</f>
        <v/>
      </c>
      <c r="F100" s="38">
        <f>IF(A100="","",IF(COUNT(D100:E100)=0,"",SUM(D100:E100)))</f>
        <v/>
      </c>
      <c r="G100" s="38">
        <f>IF(OR(A100="",B100=""),"",B100-SUM(D100:E100))</f>
        <v/>
      </c>
      <c r="H100" s="39">
        <f>IF(OR(B100="",B100=0,F100=""),"",IFERROR(F100/B100,""))</f>
        <v/>
      </c>
      <c r="I100" s="19">
        <f>IF(A100="","",IF(B100="","Defina limite",IF(F100="","Sem compromisso",IF(G100&lt;0,"Conferir excesso",IF(H100&gt;=0.8,"Atenção ao limite","Dentro do limite")))))</f>
        <v/>
      </c>
    </row>
    <row r="101">
      <c r="A101" s="12">
        <f>IF('Premissas'!A95="","",'Premissas'!A95)</f>
        <v/>
      </c>
      <c r="B101" s="36">
        <f>IF(A101="","",IFERROR(VLOOKUP(A101,'Premissas'!$A$5:$B$104,2,FALSE),""))</f>
        <v/>
      </c>
      <c r="C101" s="36">
        <f>IF(OR($A101="",$E$7="",$H$7=""),"",IF(COUNTIFS('Lançamentos'!$A$5:$A$104,"&gt;="&amp;$E$7,'Lançamentos'!$A$5:$A$104,"&lt;="&amp;$H$7,'Lançamentos'!$C$5:$C$104,$A101,'Lançamentos'!$I$5:$I$104,'Premissas'!$H$5)=0,"",IFERROR(SUMIFS('Lançamentos'!$H$5:$H$104,'Lançamentos'!$A$5:$A$104,"&gt;="&amp;$E$7,'Lançamentos'!$A$5:$A$104,"&lt;="&amp;$H$7,'Lançamentos'!$C$5:$C$104,$A101,'Lançamentos'!$I$5:$I$104,'Premissas'!$H$5),0)))</f>
        <v/>
      </c>
      <c r="D101" s="36">
        <f>IF(OR($A101="",$E$7="",$H$7=""),"",IF(COUNTIFS('Lançamentos'!$A$5:$A$104,"&gt;="&amp;$E$7,'Lançamentos'!$A$5:$A$104,"&lt;="&amp;$H$7,'Lançamentos'!$C$5:$C$104,$A101,'Lançamentos'!$I$5:$I$104,'Premissas'!$H$6)=0,"",IFERROR(SUMIFS('Lançamentos'!$H$5:$H$104,'Lançamentos'!$A$5:$A$104,"&gt;="&amp;$E$7,'Lançamentos'!$A$5:$A$104,"&lt;="&amp;$H$7,'Lançamentos'!$C$5:$C$104,$A101,'Lançamentos'!$I$5:$I$104,'Premissas'!$H$6),0)))</f>
        <v/>
      </c>
      <c r="E101" s="36">
        <f>IF(OR($A101="",$E$7="",$H$7=""),"",IF(COUNTIFS('Lançamentos'!$A$5:$A$104,"&gt;="&amp;$E$7,'Lançamentos'!$A$5:$A$104,"&lt;="&amp;$H$7,'Lançamentos'!$C$5:$C$104,$A101,'Lançamentos'!$I$5:$I$104,'Premissas'!$H$7)=0,"",IFERROR(SUMIFS('Lançamentos'!$H$5:$H$104,'Lançamentos'!$A$5:$A$104,"&gt;="&amp;$E$7,'Lançamentos'!$A$5:$A$104,"&lt;="&amp;$H$7,'Lançamentos'!$C$5:$C$104,$A101,'Lançamentos'!$I$5:$I$104,'Premissas'!$H$7),0)))</f>
        <v/>
      </c>
      <c r="F101" s="36">
        <f>IF(A101="","",IF(COUNT(D101:E101)=0,"",SUM(D101:E101)))</f>
        <v/>
      </c>
      <c r="G101" s="36">
        <f>IF(OR(A101="",B101=""),"",B101-SUM(D101:E101))</f>
        <v/>
      </c>
      <c r="H101" s="37">
        <f>IF(OR(B101="",B101=0,F101=""),"",IFERROR(F101/B101,""))</f>
        <v/>
      </c>
      <c r="I101" s="15">
        <f>IF(A101="","",IF(B101="","Defina limite",IF(F101="","Sem compromisso",IF(G101&lt;0,"Conferir excesso",IF(H101&gt;=0.8,"Atenção ao limite","Dentro do limite")))))</f>
        <v/>
      </c>
    </row>
    <row r="102">
      <c r="A102" s="16">
        <f>IF('Premissas'!A96="","",'Premissas'!A96)</f>
        <v/>
      </c>
      <c r="B102" s="38">
        <f>IF(A102="","",IFERROR(VLOOKUP(A102,'Premissas'!$A$5:$B$104,2,FALSE),""))</f>
        <v/>
      </c>
      <c r="C102" s="38">
        <f>IF(OR($A102="",$E$7="",$H$7=""),"",IF(COUNTIFS('Lançamentos'!$A$5:$A$104,"&gt;="&amp;$E$7,'Lançamentos'!$A$5:$A$104,"&lt;="&amp;$H$7,'Lançamentos'!$C$5:$C$104,$A102,'Lançamentos'!$I$5:$I$104,'Premissas'!$H$5)=0,"",IFERROR(SUMIFS('Lançamentos'!$H$5:$H$104,'Lançamentos'!$A$5:$A$104,"&gt;="&amp;$E$7,'Lançamentos'!$A$5:$A$104,"&lt;="&amp;$H$7,'Lançamentos'!$C$5:$C$104,$A102,'Lançamentos'!$I$5:$I$104,'Premissas'!$H$5),0)))</f>
        <v/>
      </c>
      <c r="D102" s="38">
        <f>IF(OR($A102="",$E$7="",$H$7=""),"",IF(COUNTIFS('Lançamentos'!$A$5:$A$104,"&gt;="&amp;$E$7,'Lançamentos'!$A$5:$A$104,"&lt;="&amp;$H$7,'Lançamentos'!$C$5:$C$104,$A102,'Lançamentos'!$I$5:$I$104,'Premissas'!$H$6)=0,"",IFERROR(SUMIFS('Lançamentos'!$H$5:$H$104,'Lançamentos'!$A$5:$A$104,"&gt;="&amp;$E$7,'Lançamentos'!$A$5:$A$104,"&lt;="&amp;$H$7,'Lançamentos'!$C$5:$C$104,$A102,'Lançamentos'!$I$5:$I$104,'Premissas'!$H$6),0)))</f>
        <v/>
      </c>
      <c r="E102" s="38">
        <f>IF(OR($A102="",$E$7="",$H$7=""),"",IF(COUNTIFS('Lançamentos'!$A$5:$A$104,"&gt;="&amp;$E$7,'Lançamentos'!$A$5:$A$104,"&lt;="&amp;$H$7,'Lançamentos'!$C$5:$C$104,$A102,'Lançamentos'!$I$5:$I$104,'Premissas'!$H$7)=0,"",IFERROR(SUMIFS('Lançamentos'!$H$5:$H$104,'Lançamentos'!$A$5:$A$104,"&gt;="&amp;$E$7,'Lançamentos'!$A$5:$A$104,"&lt;="&amp;$H$7,'Lançamentos'!$C$5:$C$104,$A102,'Lançamentos'!$I$5:$I$104,'Premissas'!$H$7),0)))</f>
        <v/>
      </c>
      <c r="F102" s="38">
        <f>IF(A102="","",IF(COUNT(D102:E102)=0,"",SUM(D102:E102)))</f>
        <v/>
      </c>
      <c r="G102" s="38">
        <f>IF(OR(A102="",B102=""),"",B102-SUM(D102:E102))</f>
        <v/>
      </c>
      <c r="H102" s="39">
        <f>IF(OR(B102="",B102=0,F102=""),"",IFERROR(F102/B102,""))</f>
        <v/>
      </c>
      <c r="I102" s="19">
        <f>IF(A102="","",IF(B102="","Defina limite",IF(F102="","Sem compromisso",IF(G102&lt;0,"Conferir excesso",IF(H102&gt;=0.8,"Atenção ao limite","Dentro do limite")))))</f>
        <v/>
      </c>
    </row>
    <row r="103">
      <c r="A103" s="12">
        <f>IF('Premissas'!A97="","",'Premissas'!A97)</f>
        <v/>
      </c>
      <c r="B103" s="36">
        <f>IF(A103="","",IFERROR(VLOOKUP(A103,'Premissas'!$A$5:$B$104,2,FALSE),""))</f>
        <v/>
      </c>
      <c r="C103" s="36">
        <f>IF(OR($A103="",$E$7="",$H$7=""),"",IF(COUNTIFS('Lançamentos'!$A$5:$A$104,"&gt;="&amp;$E$7,'Lançamentos'!$A$5:$A$104,"&lt;="&amp;$H$7,'Lançamentos'!$C$5:$C$104,$A103,'Lançamentos'!$I$5:$I$104,'Premissas'!$H$5)=0,"",IFERROR(SUMIFS('Lançamentos'!$H$5:$H$104,'Lançamentos'!$A$5:$A$104,"&gt;="&amp;$E$7,'Lançamentos'!$A$5:$A$104,"&lt;="&amp;$H$7,'Lançamentos'!$C$5:$C$104,$A103,'Lançamentos'!$I$5:$I$104,'Premissas'!$H$5),0)))</f>
        <v/>
      </c>
      <c r="D103" s="36">
        <f>IF(OR($A103="",$E$7="",$H$7=""),"",IF(COUNTIFS('Lançamentos'!$A$5:$A$104,"&gt;="&amp;$E$7,'Lançamentos'!$A$5:$A$104,"&lt;="&amp;$H$7,'Lançamentos'!$C$5:$C$104,$A103,'Lançamentos'!$I$5:$I$104,'Premissas'!$H$6)=0,"",IFERROR(SUMIFS('Lançamentos'!$H$5:$H$104,'Lançamentos'!$A$5:$A$104,"&gt;="&amp;$E$7,'Lançamentos'!$A$5:$A$104,"&lt;="&amp;$H$7,'Lançamentos'!$C$5:$C$104,$A103,'Lançamentos'!$I$5:$I$104,'Premissas'!$H$6),0)))</f>
        <v/>
      </c>
      <c r="E103" s="36">
        <f>IF(OR($A103="",$E$7="",$H$7=""),"",IF(COUNTIFS('Lançamentos'!$A$5:$A$104,"&gt;="&amp;$E$7,'Lançamentos'!$A$5:$A$104,"&lt;="&amp;$H$7,'Lançamentos'!$C$5:$C$104,$A103,'Lançamentos'!$I$5:$I$104,'Premissas'!$H$7)=0,"",IFERROR(SUMIFS('Lançamentos'!$H$5:$H$104,'Lançamentos'!$A$5:$A$104,"&gt;="&amp;$E$7,'Lançamentos'!$A$5:$A$104,"&lt;="&amp;$H$7,'Lançamentos'!$C$5:$C$104,$A103,'Lançamentos'!$I$5:$I$104,'Premissas'!$H$7),0)))</f>
        <v/>
      </c>
      <c r="F103" s="36">
        <f>IF(A103="","",IF(COUNT(D103:E103)=0,"",SUM(D103:E103)))</f>
        <v/>
      </c>
      <c r="G103" s="36">
        <f>IF(OR(A103="",B103=""),"",B103-SUM(D103:E103))</f>
        <v/>
      </c>
      <c r="H103" s="37">
        <f>IF(OR(B103="",B103=0,F103=""),"",IFERROR(F103/B103,""))</f>
        <v/>
      </c>
      <c r="I103" s="15">
        <f>IF(A103="","",IF(B103="","Defina limite",IF(F103="","Sem compromisso",IF(G103&lt;0,"Conferir excesso",IF(H103&gt;=0.8,"Atenção ao limite","Dentro do limite")))))</f>
        <v/>
      </c>
    </row>
    <row r="104">
      <c r="A104" s="16">
        <f>IF('Premissas'!A98="","",'Premissas'!A98)</f>
        <v/>
      </c>
      <c r="B104" s="38">
        <f>IF(A104="","",IFERROR(VLOOKUP(A104,'Premissas'!$A$5:$B$104,2,FALSE),""))</f>
        <v/>
      </c>
      <c r="C104" s="38">
        <f>IF(OR($A104="",$E$7="",$H$7=""),"",IF(COUNTIFS('Lançamentos'!$A$5:$A$104,"&gt;="&amp;$E$7,'Lançamentos'!$A$5:$A$104,"&lt;="&amp;$H$7,'Lançamentos'!$C$5:$C$104,$A104,'Lançamentos'!$I$5:$I$104,'Premissas'!$H$5)=0,"",IFERROR(SUMIFS('Lançamentos'!$H$5:$H$104,'Lançamentos'!$A$5:$A$104,"&gt;="&amp;$E$7,'Lançamentos'!$A$5:$A$104,"&lt;="&amp;$H$7,'Lançamentos'!$C$5:$C$104,$A104,'Lançamentos'!$I$5:$I$104,'Premissas'!$H$5),0)))</f>
        <v/>
      </c>
      <c r="D104" s="38">
        <f>IF(OR($A104="",$E$7="",$H$7=""),"",IF(COUNTIFS('Lançamentos'!$A$5:$A$104,"&gt;="&amp;$E$7,'Lançamentos'!$A$5:$A$104,"&lt;="&amp;$H$7,'Lançamentos'!$C$5:$C$104,$A104,'Lançamentos'!$I$5:$I$104,'Premissas'!$H$6)=0,"",IFERROR(SUMIFS('Lançamentos'!$H$5:$H$104,'Lançamentos'!$A$5:$A$104,"&gt;="&amp;$E$7,'Lançamentos'!$A$5:$A$104,"&lt;="&amp;$H$7,'Lançamentos'!$C$5:$C$104,$A104,'Lançamentos'!$I$5:$I$104,'Premissas'!$H$6),0)))</f>
        <v/>
      </c>
      <c r="E104" s="38">
        <f>IF(OR($A104="",$E$7="",$H$7=""),"",IF(COUNTIFS('Lançamentos'!$A$5:$A$104,"&gt;="&amp;$E$7,'Lançamentos'!$A$5:$A$104,"&lt;="&amp;$H$7,'Lançamentos'!$C$5:$C$104,$A104,'Lançamentos'!$I$5:$I$104,'Premissas'!$H$7)=0,"",IFERROR(SUMIFS('Lançamentos'!$H$5:$H$104,'Lançamentos'!$A$5:$A$104,"&gt;="&amp;$E$7,'Lançamentos'!$A$5:$A$104,"&lt;="&amp;$H$7,'Lançamentos'!$C$5:$C$104,$A104,'Lançamentos'!$I$5:$I$104,'Premissas'!$H$7),0)))</f>
        <v/>
      </c>
      <c r="F104" s="38">
        <f>IF(A104="","",IF(COUNT(D104:E104)=0,"",SUM(D104:E104)))</f>
        <v/>
      </c>
      <c r="G104" s="38">
        <f>IF(OR(A104="",B104=""),"",B104-SUM(D104:E104))</f>
        <v/>
      </c>
      <c r="H104" s="39">
        <f>IF(OR(B104="",B104=0,F104=""),"",IFERROR(F104/B104,""))</f>
        <v/>
      </c>
      <c r="I104" s="19">
        <f>IF(A104="","",IF(B104="","Defina limite",IF(F104="","Sem compromisso",IF(G104&lt;0,"Conferir excesso",IF(H104&gt;=0.8,"Atenção ao limite","Dentro do limite")))))</f>
        <v/>
      </c>
    </row>
    <row r="105">
      <c r="A105" s="12">
        <f>IF('Premissas'!A99="","",'Premissas'!A99)</f>
        <v/>
      </c>
      <c r="B105" s="36">
        <f>IF(A105="","",IFERROR(VLOOKUP(A105,'Premissas'!$A$5:$B$104,2,FALSE),""))</f>
        <v/>
      </c>
      <c r="C105" s="36">
        <f>IF(OR($A105="",$E$7="",$H$7=""),"",IF(COUNTIFS('Lançamentos'!$A$5:$A$104,"&gt;="&amp;$E$7,'Lançamentos'!$A$5:$A$104,"&lt;="&amp;$H$7,'Lançamentos'!$C$5:$C$104,$A105,'Lançamentos'!$I$5:$I$104,'Premissas'!$H$5)=0,"",IFERROR(SUMIFS('Lançamentos'!$H$5:$H$104,'Lançamentos'!$A$5:$A$104,"&gt;="&amp;$E$7,'Lançamentos'!$A$5:$A$104,"&lt;="&amp;$H$7,'Lançamentos'!$C$5:$C$104,$A105,'Lançamentos'!$I$5:$I$104,'Premissas'!$H$5),0)))</f>
        <v/>
      </c>
      <c r="D105" s="36">
        <f>IF(OR($A105="",$E$7="",$H$7=""),"",IF(COUNTIFS('Lançamentos'!$A$5:$A$104,"&gt;="&amp;$E$7,'Lançamentos'!$A$5:$A$104,"&lt;="&amp;$H$7,'Lançamentos'!$C$5:$C$104,$A105,'Lançamentos'!$I$5:$I$104,'Premissas'!$H$6)=0,"",IFERROR(SUMIFS('Lançamentos'!$H$5:$H$104,'Lançamentos'!$A$5:$A$104,"&gt;="&amp;$E$7,'Lançamentos'!$A$5:$A$104,"&lt;="&amp;$H$7,'Lançamentos'!$C$5:$C$104,$A105,'Lançamentos'!$I$5:$I$104,'Premissas'!$H$6),0)))</f>
        <v/>
      </c>
      <c r="E105" s="36">
        <f>IF(OR($A105="",$E$7="",$H$7=""),"",IF(COUNTIFS('Lançamentos'!$A$5:$A$104,"&gt;="&amp;$E$7,'Lançamentos'!$A$5:$A$104,"&lt;="&amp;$H$7,'Lançamentos'!$C$5:$C$104,$A105,'Lançamentos'!$I$5:$I$104,'Premissas'!$H$7)=0,"",IFERROR(SUMIFS('Lançamentos'!$H$5:$H$104,'Lançamentos'!$A$5:$A$104,"&gt;="&amp;$E$7,'Lançamentos'!$A$5:$A$104,"&lt;="&amp;$H$7,'Lançamentos'!$C$5:$C$104,$A105,'Lançamentos'!$I$5:$I$104,'Premissas'!$H$7),0)))</f>
        <v/>
      </c>
      <c r="F105" s="36">
        <f>IF(A105="","",IF(COUNT(D105:E105)=0,"",SUM(D105:E105)))</f>
        <v/>
      </c>
      <c r="G105" s="36">
        <f>IF(OR(A105="",B105=""),"",B105-SUM(D105:E105))</f>
        <v/>
      </c>
      <c r="H105" s="37">
        <f>IF(OR(B105="",B105=0,F105=""),"",IFERROR(F105/B105,""))</f>
        <v/>
      </c>
      <c r="I105" s="15">
        <f>IF(A105="","",IF(B105="","Defina limite",IF(F105="","Sem compromisso",IF(G105&lt;0,"Conferir excesso",IF(H105&gt;=0.8,"Atenção ao limite","Dentro do limite")))))</f>
        <v/>
      </c>
    </row>
    <row r="106">
      <c r="A106" s="16">
        <f>IF('Premissas'!A100="","",'Premissas'!A100)</f>
        <v/>
      </c>
      <c r="B106" s="38">
        <f>IF(A106="","",IFERROR(VLOOKUP(A106,'Premissas'!$A$5:$B$104,2,FALSE),""))</f>
        <v/>
      </c>
      <c r="C106" s="38">
        <f>IF(OR($A106="",$E$7="",$H$7=""),"",IF(COUNTIFS('Lançamentos'!$A$5:$A$104,"&gt;="&amp;$E$7,'Lançamentos'!$A$5:$A$104,"&lt;="&amp;$H$7,'Lançamentos'!$C$5:$C$104,$A106,'Lançamentos'!$I$5:$I$104,'Premissas'!$H$5)=0,"",IFERROR(SUMIFS('Lançamentos'!$H$5:$H$104,'Lançamentos'!$A$5:$A$104,"&gt;="&amp;$E$7,'Lançamentos'!$A$5:$A$104,"&lt;="&amp;$H$7,'Lançamentos'!$C$5:$C$104,$A106,'Lançamentos'!$I$5:$I$104,'Premissas'!$H$5),0)))</f>
        <v/>
      </c>
      <c r="D106" s="38">
        <f>IF(OR($A106="",$E$7="",$H$7=""),"",IF(COUNTIFS('Lançamentos'!$A$5:$A$104,"&gt;="&amp;$E$7,'Lançamentos'!$A$5:$A$104,"&lt;="&amp;$H$7,'Lançamentos'!$C$5:$C$104,$A106,'Lançamentos'!$I$5:$I$104,'Premissas'!$H$6)=0,"",IFERROR(SUMIFS('Lançamentos'!$H$5:$H$104,'Lançamentos'!$A$5:$A$104,"&gt;="&amp;$E$7,'Lançamentos'!$A$5:$A$104,"&lt;="&amp;$H$7,'Lançamentos'!$C$5:$C$104,$A106,'Lançamentos'!$I$5:$I$104,'Premissas'!$H$6),0)))</f>
        <v/>
      </c>
      <c r="E106" s="38">
        <f>IF(OR($A106="",$E$7="",$H$7=""),"",IF(COUNTIFS('Lançamentos'!$A$5:$A$104,"&gt;="&amp;$E$7,'Lançamentos'!$A$5:$A$104,"&lt;="&amp;$H$7,'Lançamentos'!$C$5:$C$104,$A106,'Lançamentos'!$I$5:$I$104,'Premissas'!$H$7)=0,"",IFERROR(SUMIFS('Lançamentos'!$H$5:$H$104,'Lançamentos'!$A$5:$A$104,"&gt;="&amp;$E$7,'Lançamentos'!$A$5:$A$104,"&lt;="&amp;$H$7,'Lançamentos'!$C$5:$C$104,$A106,'Lançamentos'!$I$5:$I$104,'Premissas'!$H$7),0)))</f>
        <v/>
      </c>
      <c r="F106" s="38">
        <f>IF(A106="","",IF(COUNT(D106:E106)=0,"",SUM(D106:E106)))</f>
        <v/>
      </c>
      <c r="G106" s="38">
        <f>IF(OR(A106="",B106=""),"",B106-SUM(D106:E106))</f>
        <v/>
      </c>
      <c r="H106" s="39">
        <f>IF(OR(B106="",B106=0,F106=""),"",IFERROR(F106/B106,""))</f>
        <v/>
      </c>
      <c r="I106" s="19">
        <f>IF(A106="","",IF(B106="","Defina limite",IF(F106="","Sem compromisso",IF(G106&lt;0,"Conferir excesso",IF(H106&gt;=0.8,"Atenção ao limite","Dentro do limite")))))</f>
        <v/>
      </c>
    </row>
    <row r="107">
      <c r="A107" s="12">
        <f>IF('Premissas'!A101="","",'Premissas'!A101)</f>
        <v/>
      </c>
      <c r="B107" s="36">
        <f>IF(A107="","",IFERROR(VLOOKUP(A107,'Premissas'!$A$5:$B$104,2,FALSE),""))</f>
        <v/>
      </c>
      <c r="C107" s="36">
        <f>IF(OR($A107="",$E$7="",$H$7=""),"",IF(COUNTIFS('Lançamentos'!$A$5:$A$104,"&gt;="&amp;$E$7,'Lançamentos'!$A$5:$A$104,"&lt;="&amp;$H$7,'Lançamentos'!$C$5:$C$104,$A107,'Lançamentos'!$I$5:$I$104,'Premissas'!$H$5)=0,"",IFERROR(SUMIFS('Lançamentos'!$H$5:$H$104,'Lançamentos'!$A$5:$A$104,"&gt;="&amp;$E$7,'Lançamentos'!$A$5:$A$104,"&lt;="&amp;$H$7,'Lançamentos'!$C$5:$C$104,$A107,'Lançamentos'!$I$5:$I$104,'Premissas'!$H$5),0)))</f>
        <v/>
      </c>
      <c r="D107" s="36">
        <f>IF(OR($A107="",$E$7="",$H$7=""),"",IF(COUNTIFS('Lançamentos'!$A$5:$A$104,"&gt;="&amp;$E$7,'Lançamentos'!$A$5:$A$104,"&lt;="&amp;$H$7,'Lançamentos'!$C$5:$C$104,$A107,'Lançamentos'!$I$5:$I$104,'Premissas'!$H$6)=0,"",IFERROR(SUMIFS('Lançamentos'!$H$5:$H$104,'Lançamentos'!$A$5:$A$104,"&gt;="&amp;$E$7,'Lançamentos'!$A$5:$A$104,"&lt;="&amp;$H$7,'Lançamentos'!$C$5:$C$104,$A107,'Lançamentos'!$I$5:$I$104,'Premissas'!$H$6),0)))</f>
        <v/>
      </c>
      <c r="E107" s="36">
        <f>IF(OR($A107="",$E$7="",$H$7=""),"",IF(COUNTIFS('Lançamentos'!$A$5:$A$104,"&gt;="&amp;$E$7,'Lançamentos'!$A$5:$A$104,"&lt;="&amp;$H$7,'Lançamentos'!$C$5:$C$104,$A107,'Lançamentos'!$I$5:$I$104,'Premissas'!$H$7)=0,"",IFERROR(SUMIFS('Lançamentos'!$H$5:$H$104,'Lançamentos'!$A$5:$A$104,"&gt;="&amp;$E$7,'Lançamentos'!$A$5:$A$104,"&lt;="&amp;$H$7,'Lançamentos'!$C$5:$C$104,$A107,'Lançamentos'!$I$5:$I$104,'Premissas'!$H$7),0)))</f>
        <v/>
      </c>
      <c r="F107" s="36">
        <f>IF(A107="","",IF(COUNT(D107:E107)=0,"",SUM(D107:E107)))</f>
        <v/>
      </c>
      <c r="G107" s="36">
        <f>IF(OR(A107="",B107=""),"",B107-SUM(D107:E107))</f>
        <v/>
      </c>
      <c r="H107" s="37">
        <f>IF(OR(B107="",B107=0,F107=""),"",IFERROR(F107/B107,""))</f>
        <v/>
      </c>
      <c r="I107" s="15">
        <f>IF(A107="","",IF(B107="","Defina limite",IF(F107="","Sem compromisso",IF(G107&lt;0,"Conferir excesso",IF(H107&gt;=0.8,"Atenção ao limite","Dentro do limite")))))</f>
        <v/>
      </c>
    </row>
    <row r="108">
      <c r="A108" s="16">
        <f>IF('Premissas'!A102="","",'Premissas'!A102)</f>
        <v/>
      </c>
      <c r="B108" s="38">
        <f>IF(A108="","",IFERROR(VLOOKUP(A108,'Premissas'!$A$5:$B$104,2,FALSE),""))</f>
        <v/>
      </c>
      <c r="C108" s="38">
        <f>IF(OR($A108="",$E$7="",$H$7=""),"",IF(COUNTIFS('Lançamentos'!$A$5:$A$104,"&gt;="&amp;$E$7,'Lançamentos'!$A$5:$A$104,"&lt;="&amp;$H$7,'Lançamentos'!$C$5:$C$104,$A108,'Lançamentos'!$I$5:$I$104,'Premissas'!$H$5)=0,"",IFERROR(SUMIFS('Lançamentos'!$H$5:$H$104,'Lançamentos'!$A$5:$A$104,"&gt;="&amp;$E$7,'Lançamentos'!$A$5:$A$104,"&lt;="&amp;$H$7,'Lançamentos'!$C$5:$C$104,$A108,'Lançamentos'!$I$5:$I$104,'Premissas'!$H$5),0)))</f>
        <v/>
      </c>
      <c r="D108" s="38">
        <f>IF(OR($A108="",$E$7="",$H$7=""),"",IF(COUNTIFS('Lançamentos'!$A$5:$A$104,"&gt;="&amp;$E$7,'Lançamentos'!$A$5:$A$104,"&lt;="&amp;$H$7,'Lançamentos'!$C$5:$C$104,$A108,'Lançamentos'!$I$5:$I$104,'Premissas'!$H$6)=0,"",IFERROR(SUMIFS('Lançamentos'!$H$5:$H$104,'Lançamentos'!$A$5:$A$104,"&gt;="&amp;$E$7,'Lançamentos'!$A$5:$A$104,"&lt;="&amp;$H$7,'Lançamentos'!$C$5:$C$104,$A108,'Lançamentos'!$I$5:$I$104,'Premissas'!$H$6),0)))</f>
        <v/>
      </c>
      <c r="E108" s="38">
        <f>IF(OR($A108="",$E$7="",$H$7=""),"",IF(COUNTIFS('Lançamentos'!$A$5:$A$104,"&gt;="&amp;$E$7,'Lançamentos'!$A$5:$A$104,"&lt;="&amp;$H$7,'Lançamentos'!$C$5:$C$104,$A108,'Lançamentos'!$I$5:$I$104,'Premissas'!$H$7)=0,"",IFERROR(SUMIFS('Lançamentos'!$H$5:$H$104,'Lançamentos'!$A$5:$A$104,"&gt;="&amp;$E$7,'Lançamentos'!$A$5:$A$104,"&lt;="&amp;$H$7,'Lançamentos'!$C$5:$C$104,$A108,'Lançamentos'!$I$5:$I$104,'Premissas'!$H$7),0)))</f>
        <v/>
      </c>
      <c r="F108" s="38">
        <f>IF(A108="","",IF(COUNT(D108:E108)=0,"",SUM(D108:E108)))</f>
        <v/>
      </c>
      <c r="G108" s="38">
        <f>IF(OR(A108="",B108=""),"",B108-SUM(D108:E108))</f>
        <v/>
      </c>
      <c r="H108" s="39">
        <f>IF(OR(B108="",B108=0,F108=""),"",IFERROR(F108/B108,""))</f>
        <v/>
      </c>
      <c r="I108" s="19">
        <f>IF(A108="","",IF(B108="","Defina limite",IF(F108="","Sem compromisso",IF(G108&lt;0,"Conferir excesso",IF(H108&gt;=0.8,"Atenção ao limite","Dentro do limite")))))</f>
        <v/>
      </c>
    </row>
    <row r="109">
      <c r="A109" s="12">
        <f>IF('Premissas'!A103="","",'Premissas'!A103)</f>
        <v/>
      </c>
      <c r="B109" s="36">
        <f>IF(A109="","",IFERROR(VLOOKUP(A109,'Premissas'!$A$5:$B$104,2,FALSE),""))</f>
        <v/>
      </c>
      <c r="C109" s="36">
        <f>IF(OR($A109="",$E$7="",$H$7=""),"",IF(COUNTIFS('Lançamentos'!$A$5:$A$104,"&gt;="&amp;$E$7,'Lançamentos'!$A$5:$A$104,"&lt;="&amp;$H$7,'Lançamentos'!$C$5:$C$104,$A109,'Lançamentos'!$I$5:$I$104,'Premissas'!$H$5)=0,"",IFERROR(SUMIFS('Lançamentos'!$H$5:$H$104,'Lançamentos'!$A$5:$A$104,"&gt;="&amp;$E$7,'Lançamentos'!$A$5:$A$104,"&lt;="&amp;$H$7,'Lançamentos'!$C$5:$C$104,$A109,'Lançamentos'!$I$5:$I$104,'Premissas'!$H$5),0)))</f>
        <v/>
      </c>
      <c r="D109" s="36">
        <f>IF(OR($A109="",$E$7="",$H$7=""),"",IF(COUNTIFS('Lançamentos'!$A$5:$A$104,"&gt;="&amp;$E$7,'Lançamentos'!$A$5:$A$104,"&lt;="&amp;$H$7,'Lançamentos'!$C$5:$C$104,$A109,'Lançamentos'!$I$5:$I$104,'Premissas'!$H$6)=0,"",IFERROR(SUMIFS('Lançamentos'!$H$5:$H$104,'Lançamentos'!$A$5:$A$104,"&gt;="&amp;$E$7,'Lançamentos'!$A$5:$A$104,"&lt;="&amp;$H$7,'Lançamentos'!$C$5:$C$104,$A109,'Lançamentos'!$I$5:$I$104,'Premissas'!$H$6),0)))</f>
        <v/>
      </c>
      <c r="E109" s="36">
        <f>IF(OR($A109="",$E$7="",$H$7=""),"",IF(COUNTIFS('Lançamentos'!$A$5:$A$104,"&gt;="&amp;$E$7,'Lançamentos'!$A$5:$A$104,"&lt;="&amp;$H$7,'Lançamentos'!$C$5:$C$104,$A109,'Lançamentos'!$I$5:$I$104,'Premissas'!$H$7)=0,"",IFERROR(SUMIFS('Lançamentos'!$H$5:$H$104,'Lançamentos'!$A$5:$A$104,"&gt;="&amp;$E$7,'Lançamentos'!$A$5:$A$104,"&lt;="&amp;$H$7,'Lançamentos'!$C$5:$C$104,$A109,'Lançamentos'!$I$5:$I$104,'Premissas'!$H$7),0)))</f>
        <v/>
      </c>
      <c r="F109" s="36">
        <f>IF(A109="","",IF(COUNT(D109:E109)=0,"",SUM(D109:E109)))</f>
        <v/>
      </c>
      <c r="G109" s="36">
        <f>IF(OR(A109="",B109=""),"",B109-SUM(D109:E109))</f>
        <v/>
      </c>
      <c r="H109" s="37">
        <f>IF(OR(B109="",B109=0,F109=""),"",IFERROR(F109/B109,""))</f>
        <v/>
      </c>
      <c r="I109" s="15">
        <f>IF(A109="","",IF(B109="","Defina limite",IF(F109="","Sem compromisso",IF(G109&lt;0,"Conferir excesso",IF(H109&gt;=0.8,"Atenção ao limite","Dentro do limite")))))</f>
        <v/>
      </c>
    </row>
    <row r="110">
      <c r="A110" s="16">
        <f>IF('Premissas'!A104="","",'Premissas'!A104)</f>
        <v/>
      </c>
      <c r="B110" s="38">
        <f>IF(A110="","",IFERROR(VLOOKUP(A110,'Premissas'!$A$5:$B$104,2,FALSE),""))</f>
        <v/>
      </c>
      <c r="C110" s="38">
        <f>IF(OR($A110="",$E$7="",$H$7=""),"",IF(COUNTIFS('Lançamentos'!$A$5:$A$104,"&gt;="&amp;$E$7,'Lançamentos'!$A$5:$A$104,"&lt;="&amp;$H$7,'Lançamentos'!$C$5:$C$104,$A110,'Lançamentos'!$I$5:$I$104,'Premissas'!$H$5)=0,"",IFERROR(SUMIFS('Lançamentos'!$H$5:$H$104,'Lançamentos'!$A$5:$A$104,"&gt;="&amp;$E$7,'Lançamentos'!$A$5:$A$104,"&lt;="&amp;$H$7,'Lançamentos'!$C$5:$C$104,$A110,'Lançamentos'!$I$5:$I$104,'Premissas'!$H$5),0)))</f>
        <v/>
      </c>
      <c r="D110" s="38">
        <f>IF(OR($A110="",$E$7="",$H$7=""),"",IF(COUNTIFS('Lançamentos'!$A$5:$A$104,"&gt;="&amp;$E$7,'Lançamentos'!$A$5:$A$104,"&lt;="&amp;$H$7,'Lançamentos'!$C$5:$C$104,$A110,'Lançamentos'!$I$5:$I$104,'Premissas'!$H$6)=0,"",IFERROR(SUMIFS('Lançamentos'!$H$5:$H$104,'Lançamentos'!$A$5:$A$104,"&gt;="&amp;$E$7,'Lançamentos'!$A$5:$A$104,"&lt;="&amp;$H$7,'Lançamentos'!$C$5:$C$104,$A110,'Lançamentos'!$I$5:$I$104,'Premissas'!$H$6),0)))</f>
        <v/>
      </c>
      <c r="E110" s="38">
        <f>IF(OR($A110="",$E$7="",$H$7=""),"",IF(COUNTIFS('Lançamentos'!$A$5:$A$104,"&gt;="&amp;$E$7,'Lançamentos'!$A$5:$A$104,"&lt;="&amp;$H$7,'Lançamentos'!$C$5:$C$104,$A110,'Lançamentos'!$I$5:$I$104,'Premissas'!$H$7)=0,"",IFERROR(SUMIFS('Lançamentos'!$H$5:$H$104,'Lançamentos'!$A$5:$A$104,"&gt;="&amp;$E$7,'Lançamentos'!$A$5:$A$104,"&lt;="&amp;$H$7,'Lançamentos'!$C$5:$C$104,$A110,'Lançamentos'!$I$5:$I$104,'Premissas'!$H$7),0)))</f>
        <v/>
      </c>
      <c r="F110" s="38">
        <f>IF(A110="","",IF(COUNT(D110:E110)=0,"",SUM(D110:E110)))</f>
        <v/>
      </c>
      <c r="G110" s="38">
        <f>IF(OR(A110="",B110=""),"",B110-SUM(D110:E110))</f>
        <v/>
      </c>
      <c r="H110" s="39">
        <f>IF(OR(B110="",B110=0,F110=""),"",IFERROR(F110/B110,""))</f>
        <v/>
      </c>
      <c r="I110" s="19">
        <f>IF(A110="","",IF(B110="","Defina limite",IF(F110="","Sem compromisso",IF(G110&lt;0,"Conferir excesso",IF(H110&gt;=0.8,"Atenção ao limite","Dentro do limite")))))</f>
        <v/>
      </c>
    </row>
  </sheetData>
  <autoFilter ref="A10:I110"/>
  <mergeCells count="1">
    <mergeCell ref="A1:I1"/>
  </mergeCells>
  <conditionalFormatting sqref="G11:G110">
    <cfRule type="cellIs" priority="1" operator="lessThan" dxfId="0">
      <formula>0</formula>
    </cfRule>
  </conditionalFormatting>
  <conditionalFormatting sqref="H11:H110">
    <cfRule type="cellIs" priority="2" operator="greaterThan" dxfId="0">
      <formula>1</formula>
    </cfRule>
    <cfRule type="cellIs" priority="3" operator="between" dxfId="1">
      <formula>0.8</formula>
      <formula>1</formula>
    </cfRule>
  </conditionalFormatting>
  <conditionalFormatting sqref="I11:I110">
    <cfRule type="expression" priority="4" dxfId="2">
      <formula>$I11="Dentro do limite"</formula>
    </cfRule>
    <cfRule type="expression" priority="5" dxfId="0">
      <formula>OR($I11="Conferir excesso",$I11="Defina limite")</formula>
    </cfRule>
  </conditionalFormatting>
  <dataValidations count="1">
    <dataValidation sqref="B3" showDropDown="0" showInputMessage="0" showErrorMessage="0" allowBlank="0" errorTitle="Data de referência inválida" error="Informe uma data dentro da faixa definida em Premissas." promptTitle="Mês de referência" prompt="Qualquer dia do mês desejado pode ser usado." type="date" operator="between">
      <formula1>INDIRECT("'Premissas'!$F$2")</formula1>
      <formula2>INDIRECT("'Premissas'!$F$3")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73B3A"/>
    <outlinePr summaryBelow="1" summaryRight="1"/>
    <pageSetUpPr/>
  </sheetPr>
  <dimension ref="A1:J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2" customWidth="1" min="2" max="2"/>
    <col width="30" customWidth="1" min="3" max="3"/>
    <col width="31" customWidth="1" min="4" max="4"/>
    <col width="12" customWidth="1" min="5" max="5"/>
    <col width="16" customWidth="1" min="6" max="6"/>
    <col width="13" customWidth="1" min="7" max="7"/>
    <col width="17" customWidth="1" min="8" max="8"/>
    <col width="14" customWidth="1" min="9" max="9"/>
    <col width="20" customWidth="1" min="10" max="10"/>
  </cols>
  <sheetData>
    <row r="1" ht="26" customHeight="1">
      <c r="A1" s="1" t="inlineStr">
        <is>
          <t>Lançamentos — rateio por ministério e atividade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1" t="n"/>
    </row>
    <row r="2" ht="28" customHeight="1">
      <c r="A2" s="3" t="inlineStr">
        <is>
          <t>Registre cada parcela no centro de custo correspondente. Os lançamentos de exemplo são inteiramente fictícios.</t>
        </is>
      </c>
    </row>
    <row r="3"/>
    <row r="4" ht="30" customHeight="1">
      <c r="A4" s="11" t="inlineStr">
        <is>
          <t>Data</t>
        </is>
      </c>
      <c r="B4" s="11" t="inlineStr">
        <is>
          <t>Descrição</t>
        </is>
      </c>
      <c r="C4" s="11" t="inlineStr">
        <is>
          <t>Ministério</t>
        </is>
      </c>
      <c r="D4" s="11" t="inlineStr">
        <is>
          <t>Atividade / evento</t>
        </is>
      </c>
      <c r="E4" s="11" t="inlineStr">
        <is>
          <t>Quantidade</t>
        </is>
      </c>
      <c r="F4" s="11" t="inlineStr">
        <is>
          <t>Valor unitário</t>
        </is>
      </c>
      <c r="G4" s="11" t="inlineStr">
        <is>
          <t>% de rateio</t>
        </is>
      </c>
      <c r="H4" s="11" t="inlineStr">
        <is>
          <t>Valor alocado</t>
        </is>
      </c>
      <c r="I4" s="11" t="inlineStr">
        <is>
          <t>Status</t>
        </is>
      </c>
      <c r="J4" s="11" t="inlineStr">
        <is>
          <t>Responsável</t>
        </is>
      </c>
    </row>
    <row r="5">
      <c r="A5" s="40" t="n">
        <v>46267</v>
      </c>
      <c r="B5" s="21" t="inlineStr">
        <is>
          <t>Materiais fictícios de apoio</t>
        </is>
      </c>
      <c r="C5" s="21" t="inlineStr">
        <is>
          <t>Ministério Fictício Acolher</t>
        </is>
      </c>
      <c r="D5" s="21" t="inlineStr">
        <is>
          <t>Encontro fictício de integração</t>
        </is>
      </c>
      <c r="E5" s="22" t="n">
        <v>4</v>
      </c>
      <c r="F5" s="41" t="n">
        <v>85</v>
      </c>
      <c r="G5" s="42" t="n">
        <v>1</v>
      </c>
      <c r="H5" s="36">
        <f>IF(OR(A5="",E5="",F5="",G5=""),"",IFERROR(E5*F5*G5,""))</f>
        <v/>
      </c>
      <c r="I5" s="25" t="inlineStr">
        <is>
          <t>Pago</t>
        </is>
      </c>
      <c r="J5" s="21" t="inlineStr">
        <is>
          <t>Resp. Fictício A</t>
        </is>
      </c>
    </row>
    <row r="6">
      <c r="A6" s="40" t="n">
        <v>46269</v>
      </c>
      <c r="B6" s="21" t="inlineStr">
        <is>
          <t>Locação fictícia compartilhada</t>
        </is>
      </c>
      <c r="C6" s="21" t="inlineStr">
        <is>
          <t>Ministério Fictício Sementes</t>
        </is>
      </c>
      <c r="D6" s="21" t="inlineStr">
        <is>
          <t>Oficina fictícia de formação</t>
        </is>
      </c>
      <c r="E6" s="22" t="n">
        <v>1</v>
      </c>
      <c r="F6" s="41" t="n">
        <v>1000</v>
      </c>
      <c r="G6" s="42" t="n">
        <v>0.6</v>
      </c>
      <c r="H6" s="38">
        <f>IF(OR(A6="",E6="",F6="",G6=""),"",IFERROR(E6*F6*G6,""))</f>
        <v/>
      </c>
      <c r="I6" s="25" t="inlineStr">
        <is>
          <t>Aprovado</t>
        </is>
      </c>
      <c r="J6" s="21" t="inlineStr">
        <is>
          <t>Resp. Fictício B</t>
        </is>
      </c>
    </row>
    <row r="7">
      <c r="A7" s="40" t="n">
        <v>46269</v>
      </c>
      <c r="B7" s="21" t="inlineStr">
        <is>
          <t>Locação fictícia compartilhada</t>
        </is>
      </c>
      <c r="C7" s="21" t="inlineStr">
        <is>
          <t>Ministério Fictício Harmonia</t>
        </is>
      </c>
      <c r="D7" s="21" t="inlineStr">
        <is>
          <t>Ensaio fictício comunitário</t>
        </is>
      </c>
      <c r="E7" s="22" t="n">
        <v>1</v>
      </c>
      <c r="F7" s="41" t="n">
        <v>1000</v>
      </c>
      <c r="G7" s="42" t="n">
        <v>0.4</v>
      </c>
      <c r="H7" s="36">
        <f>IF(OR(A7="",E7="",F7="",G7=""),"",IFERROR(E7*F7*G7,""))</f>
        <v/>
      </c>
      <c r="I7" s="25" t="inlineStr">
        <is>
          <t>Aprovado</t>
        </is>
      </c>
      <c r="J7" s="21" t="inlineStr">
        <is>
          <t>Resp. Fictício C</t>
        </is>
      </c>
    </row>
    <row r="8">
      <c r="A8" s="40" t="n">
        <v>46272</v>
      </c>
      <c r="B8" s="21" t="inlineStr">
        <is>
          <t>Impressos fictícios de atividade</t>
        </is>
      </c>
      <c r="C8" s="21" t="inlineStr">
        <is>
          <t>Ministério Fictício Caminhos</t>
        </is>
      </c>
      <c r="D8" s="21" t="inlineStr">
        <is>
          <t>Roda fictícia de conversa</t>
        </is>
      </c>
      <c r="E8" s="22" t="n">
        <v>6</v>
      </c>
      <c r="F8" s="41" t="n">
        <v>42.5</v>
      </c>
      <c r="G8" s="42" t="n">
        <v>1</v>
      </c>
      <c r="H8" s="38">
        <f>IF(OR(A8="",E8="",F8="",G8=""),"",IFERROR(E8*F8*G8,""))</f>
        <v/>
      </c>
      <c r="I8" s="25" t="inlineStr">
        <is>
          <t>Previsto</t>
        </is>
      </c>
      <c r="J8" s="21" t="inlineStr">
        <is>
          <t>Resp. Fictício D</t>
        </is>
      </c>
    </row>
    <row r="9">
      <c r="A9" s="40" t="n">
        <v>46274</v>
      </c>
      <c r="B9" s="21" t="inlineStr">
        <is>
          <t>Insumos fictícios de oficina</t>
        </is>
      </c>
      <c r="C9" s="21" t="inlineStr">
        <is>
          <t>Ministério Fictício Esperança</t>
        </is>
      </c>
      <c r="D9" s="21" t="inlineStr">
        <is>
          <t>Oficina fictícia de acolhida</t>
        </is>
      </c>
      <c r="E9" s="22" t="n">
        <v>3</v>
      </c>
      <c r="F9" s="41" t="n">
        <v>120</v>
      </c>
      <c r="G9" s="42" t="n">
        <v>1</v>
      </c>
      <c r="H9" s="36">
        <f>IF(OR(A9="",E9="",F9="",G9=""),"",IFERROR(E9*F9*G9,""))</f>
        <v/>
      </c>
      <c r="I9" s="25" t="inlineStr">
        <is>
          <t>Pago</t>
        </is>
      </c>
      <c r="J9" s="21" t="inlineStr">
        <is>
          <t>Resp. Fictício E</t>
        </is>
      </c>
    </row>
    <row r="10">
      <c r="A10" s="40" t="n">
        <v>46277</v>
      </c>
      <c r="B10" s="21" t="inlineStr">
        <is>
          <t>Recursos cênicos fictícios</t>
        </is>
      </c>
      <c r="C10" s="21" t="inlineStr">
        <is>
          <t>Ministério Fictício Criativo</t>
        </is>
      </c>
      <c r="D10" s="21" t="inlineStr">
        <is>
          <t>Apresentação fictícia temática</t>
        </is>
      </c>
      <c r="E10" s="22" t="n">
        <v>2</v>
      </c>
      <c r="F10" s="41" t="n">
        <v>210</v>
      </c>
      <c r="G10" s="42" t="n">
        <v>0.75</v>
      </c>
      <c r="H10" s="38">
        <f>IF(OR(A10="",E10="",F10="",G10=""),"",IFERROR(E10*F10*G10,""))</f>
        <v/>
      </c>
      <c r="I10" s="25" t="inlineStr">
        <is>
          <t>Aprovado</t>
        </is>
      </c>
      <c r="J10" s="21" t="inlineStr">
        <is>
          <t>Resp. Fictício F</t>
        </is>
      </c>
    </row>
    <row r="11">
      <c r="A11" s="40" t="n">
        <v>46280</v>
      </c>
      <c r="B11" s="21" t="inlineStr">
        <is>
          <t>Serviço fictício de montagem</t>
        </is>
      </c>
      <c r="C11" s="21" t="inlineStr">
        <is>
          <t>Ministério Fictício Apoio</t>
        </is>
      </c>
      <c r="D11" s="21" t="inlineStr">
        <is>
          <t>Montagem fictícia de espaço</t>
        </is>
      </c>
      <c r="E11" s="22" t="n">
        <v>1</v>
      </c>
      <c r="F11" s="41" t="n">
        <v>680</v>
      </c>
      <c r="G11" s="42" t="n">
        <v>1</v>
      </c>
      <c r="H11" s="36">
        <f>IF(OR(A11="",E11="",F11="",G11=""),"",IFERROR(E11*F11*G11,""))</f>
        <v/>
      </c>
      <c r="I11" s="25" t="inlineStr">
        <is>
          <t>Cancelado</t>
        </is>
      </c>
      <c r="J11" s="21" t="inlineStr">
        <is>
          <t>Resp. Fictício G</t>
        </is>
      </c>
    </row>
    <row r="12">
      <c r="A12" s="40" t="n">
        <v>46283</v>
      </c>
      <c r="B12" s="21" t="inlineStr">
        <is>
          <t>Materiais fictícios de ambientação</t>
        </is>
      </c>
      <c r="C12" s="21" t="inlineStr">
        <is>
          <t>Ministério Fictício Encontro</t>
        </is>
      </c>
      <c r="D12" s="21" t="inlineStr">
        <is>
          <t>Confraternização fictícia interna</t>
        </is>
      </c>
      <c r="E12" s="22" t="n">
        <v>10</v>
      </c>
      <c r="F12" s="41" t="n">
        <v>32</v>
      </c>
      <c r="G12" s="42" t="n">
        <v>1</v>
      </c>
      <c r="H12" s="38">
        <f>IF(OR(A12="",E12="",F12="",G12=""),"",IFERROR(E12*F12*G12,""))</f>
        <v/>
      </c>
      <c r="I12" s="25" t="inlineStr">
        <is>
          <t>Pago</t>
        </is>
      </c>
      <c r="J12" s="21" t="inlineStr">
        <is>
          <t>Resp. Fictício H</t>
        </is>
      </c>
    </row>
    <row r="13">
      <c r="A13" s="40" t="n">
        <v>46286</v>
      </c>
      <c r="B13" s="21" t="inlineStr">
        <is>
          <t>Locação fictícia de equipamento</t>
        </is>
      </c>
      <c r="C13" s="21" t="inlineStr">
        <is>
          <t>Ministério Fictício Acolher</t>
        </is>
      </c>
      <c r="D13" s="21" t="inlineStr">
        <is>
          <t>Encontro fictício de famílias</t>
        </is>
      </c>
      <c r="E13" s="22" t="n">
        <v>1</v>
      </c>
      <c r="F13" s="41" t="n">
        <v>450</v>
      </c>
      <c r="G13" s="42" t="n">
        <v>0.5</v>
      </c>
      <c r="H13" s="36">
        <f>IF(OR(A13="",E13="",F13="",G13=""),"",IFERROR(E13*F13*G13,""))</f>
        <v/>
      </c>
      <c r="I13" s="25" t="inlineStr">
        <is>
          <t>Aprovado</t>
        </is>
      </c>
      <c r="J13" s="21" t="inlineStr">
        <is>
          <t>Resp. Fictício A</t>
        </is>
      </c>
    </row>
    <row r="14">
      <c r="A14" s="40" t="n">
        <v>46286</v>
      </c>
      <c r="B14" s="21" t="inlineStr">
        <is>
          <t>Locação fictícia de equipamento</t>
        </is>
      </c>
      <c r="C14" s="21" t="inlineStr">
        <is>
          <t>Ministério Fictício Apoio</t>
        </is>
      </c>
      <c r="D14" s="21" t="inlineStr">
        <is>
          <t>Apoio fictício ao encontro</t>
        </is>
      </c>
      <c r="E14" s="22" t="n">
        <v>1</v>
      </c>
      <c r="F14" s="41" t="n">
        <v>450</v>
      </c>
      <c r="G14" s="42" t="n">
        <v>0.5</v>
      </c>
      <c r="H14" s="38">
        <f>IF(OR(A14="",E14="",F14="",G14=""),"",IFERROR(E14*F14*G14,""))</f>
        <v/>
      </c>
      <c r="I14" s="25" t="inlineStr">
        <is>
          <t>Aprovado</t>
        </is>
      </c>
      <c r="J14" s="21" t="inlineStr">
        <is>
          <t>Resp. Fictício G</t>
        </is>
      </c>
    </row>
    <row r="15">
      <c r="A15" s="40" t="n"/>
      <c r="B15" s="21" t="n"/>
      <c r="C15" s="21" t="n"/>
      <c r="D15" s="21" t="n"/>
      <c r="E15" s="22" t="n"/>
      <c r="F15" s="41" t="n"/>
      <c r="G15" s="42" t="n"/>
      <c r="H15" s="36">
        <f>IF(OR(A15="",E15="",F15="",G15=""),"",IFERROR(E15*F15*G15,""))</f>
        <v/>
      </c>
      <c r="I15" s="25" t="n"/>
      <c r="J15" s="21" t="n"/>
    </row>
    <row r="16">
      <c r="A16" s="40" t="n"/>
      <c r="B16" s="21" t="n"/>
      <c r="C16" s="21" t="n"/>
      <c r="D16" s="21" t="n"/>
      <c r="E16" s="22" t="n"/>
      <c r="F16" s="41" t="n"/>
      <c r="G16" s="42" t="n"/>
      <c r="H16" s="38">
        <f>IF(OR(A16="",E16="",F16="",G16=""),"",IFERROR(E16*F16*G16,""))</f>
        <v/>
      </c>
      <c r="I16" s="25" t="n"/>
      <c r="J16" s="21" t="n"/>
    </row>
    <row r="17">
      <c r="A17" s="40" t="n"/>
      <c r="B17" s="21" t="n"/>
      <c r="C17" s="21" t="n"/>
      <c r="D17" s="21" t="n"/>
      <c r="E17" s="22" t="n"/>
      <c r="F17" s="41" t="n"/>
      <c r="G17" s="42" t="n"/>
      <c r="H17" s="36">
        <f>IF(OR(A17="",E17="",F17="",G17=""),"",IFERROR(E17*F17*G17,""))</f>
        <v/>
      </c>
      <c r="I17" s="25" t="n"/>
      <c r="J17" s="21" t="n"/>
    </row>
    <row r="18">
      <c r="A18" s="40" t="n"/>
      <c r="B18" s="21" t="n"/>
      <c r="C18" s="21" t="n"/>
      <c r="D18" s="21" t="n"/>
      <c r="E18" s="22" t="n"/>
      <c r="F18" s="41" t="n"/>
      <c r="G18" s="42" t="n"/>
      <c r="H18" s="38">
        <f>IF(OR(A18="",E18="",F18="",G18=""),"",IFERROR(E18*F18*G18,""))</f>
        <v/>
      </c>
      <c r="I18" s="25" t="n"/>
      <c r="J18" s="21" t="n"/>
    </row>
    <row r="19">
      <c r="A19" s="40" t="n"/>
      <c r="B19" s="21" t="n"/>
      <c r="C19" s="21" t="n"/>
      <c r="D19" s="21" t="n"/>
      <c r="E19" s="22" t="n"/>
      <c r="F19" s="41" t="n"/>
      <c r="G19" s="42" t="n"/>
      <c r="H19" s="36">
        <f>IF(OR(A19="",E19="",F19="",G19=""),"",IFERROR(E19*F19*G19,""))</f>
        <v/>
      </c>
      <c r="I19" s="25" t="n"/>
      <c r="J19" s="21" t="n"/>
    </row>
    <row r="20">
      <c r="A20" s="40" t="n"/>
      <c r="B20" s="21" t="n"/>
      <c r="C20" s="21" t="n"/>
      <c r="D20" s="21" t="n"/>
      <c r="E20" s="22" t="n"/>
      <c r="F20" s="41" t="n"/>
      <c r="G20" s="42" t="n"/>
      <c r="H20" s="38">
        <f>IF(OR(A20="",E20="",F20="",G20=""),"",IFERROR(E20*F20*G20,""))</f>
        <v/>
      </c>
      <c r="I20" s="25" t="n"/>
      <c r="J20" s="21" t="n"/>
    </row>
    <row r="21">
      <c r="A21" s="40" t="n"/>
      <c r="B21" s="21" t="n"/>
      <c r="C21" s="21" t="n"/>
      <c r="D21" s="21" t="n"/>
      <c r="E21" s="22" t="n"/>
      <c r="F21" s="41" t="n"/>
      <c r="G21" s="42" t="n"/>
      <c r="H21" s="36">
        <f>IF(OR(A21="",E21="",F21="",G21=""),"",IFERROR(E21*F21*G21,""))</f>
        <v/>
      </c>
      <c r="I21" s="25" t="n"/>
      <c r="J21" s="21" t="n"/>
    </row>
    <row r="22">
      <c r="A22" s="40" t="n"/>
      <c r="B22" s="21" t="n"/>
      <c r="C22" s="21" t="n"/>
      <c r="D22" s="21" t="n"/>
      <c r="E22" s="22" t="n"/>
      <c r="F22" s="41" t="n"/>
      <c r="G22" s="42" t="n"/>
      <c r="H22" s="38">
        <f>IF(OR(A22="",E22="",F22="",G22=""),"",IFERROR(E22*F22*G22,""))</f>
        <v/>
      </c>
      <c r="I22" s="25" t="n"/>
      <c r="J22" s="21" t="n"/>
    </row>
    <row r="23">
      <c r="A23" s="40" t="n"/>
      <c r="B23" s="21" t="n"/>
      <c r="C23" s="21" t="n"/>
      <c r="D23" s="21" t="n"/>
      <c r="E23" s="22" t="n"/>
      <c r="F23" s="41" t="n"/>
      <c r="G23" s="42" t="n"/>
      <c r="H23" s="36">
        <f>IF(OR(A23="",E23="",F23="",G23=""),"",IFERROR(E23*F23*G23,""))</f>
        <v/>
      </c>
      <c r="I23" s="25" t="n"/>
      <c r="J23" s="21" t="n"/>
    </row>
    <row r="24">
      <c r="A24" s="40" t="n"/>
      <c r="B24" s="21" t="n"/>
      <c r="C24" s="21" t="n"/>
      <c r="D24" s="21" t="n"/>
      <c r="E24" s="22" t="n"/>
      <c r="F24" s="41" t="n"/>
      <c r="G24" s="42" t="n"/>
      <c r="H24" s="38">
        <f>IF(OR(A24="",E24="",F24="",G24=""),"",IFERROR(E24*F24*G24,""))</f>
        <v/>
      </c>
      <c r="I24" s="25" t="n"/>
      <c r="J24" s="21" t="n"/>
    </row>
    <row r="25">
      <c r="A25" s="40" t="n"/>
      <c r="B25" s="21" t="n"/>
      <c r="C25" s="21" t="n"/>
      <c r="D25" s="21" t="n"/>
      <c r="E25" s="22" t="n"/>
      <c r="F25" s="41" t="n"/>
      <c r="G25" s="42" t="n"/>
      <c r="H25" s="36">
        <f>IF(OR(A25="",E25="",F25="",G25=""),"",IFERROR(E25*F25*G25,""))</f>
        <v/>
      </c>
      <c r="I25" s="25" t="n"/>
      <c r="J25" s="21" t="n"/>
    </row>
    <row r="26">
      <c r="A26" s="40" t="n"/>
      <c r="B26" s="21" t="n"/>
      <c r="C26" s="21" t="n"/>
      <c r="D26" s="21" t="n"/>
      <c r="E26" s="22" t="n"/>
      <c r="F26" s="41" t="n"/>
      <c r="G26" s="42" t="n"/>
      <c r="H26" s="38">
        <f>IF(OR(A26="",E26="",F26="",G26=""),"",IFERROR(E26*F26*G26,""))</f>
        <v/>
      </c>
      <c r="I26" s="25" t="n"/>
      <c r="J26" s="21" t="n"/>
    </row>
    <row r="27">
      <c r="A27" s="40" t="n"/>
      <c r="B27" s="21" t="n"/>
      <c r="C27" s="21" t="n"/>
      <c r="D27" s="21" t="n"/>
      <c r="E27" s="22" t="n"/>
      <c r="F27" s="41" t="n"/>
      <c r="G27" s="42" t="n"/>
      <c r="H27" s="36">
        <f>IF(OR(A27="",E27="",F27="",G27=""),"",IFERROR(E27*F27*G27,""))</f>
        <v/>
      </c>
      <c r="I27" s="25" t="n"/>
      <c r="J27" s="21" t="n"/>
    </row>
    <row r="28">
      <c r="A28" s="40" t="n"/>
      <c r="B28" s="21" t="n"/>
      <c r="C28" s="21" t="n"/>
      <c r="D28" s="21" t="n"/>
      <c r="E28" s="22" t="n"/>
      <c r="F28" s="41" t="n"/>
      <c r="G28" s="42" t="n"/>
      <c r="H28" s="38">
        <f>IF(OR(A28="",E28="",F28="",G28=""),"",IFERROR(E28*F28*G28,""))</f>
        <v/>
      </c>
      <c r="I28" s="25" t="n"/>
      <c r="J28" s="21" t="n"/>
    </row>
    <row r="29">
      <c r="A29" s="40" t="n"/>
      <c r="B29" s="21" t="n"/>
      <c r="C29" s="21" t="n"/>
      <c r="D29" s="21" t="n"/>
      <c r="E29" s="22" t="n"/>
      <c r="F29" s="41" t="n"/>
      <c r="G29" s="42" t="n"/>
      <c r="H29" s="36">
        <f>IF(OR(A29="",E29="",F29="",G29=""),"",IFERROR(E29*F29*G29,""))</f>
        <v/>
      </c>
      <c r="I29" s="25" t="n"/>
      <c r="J29" s="21" t="n"/>
    </row>
    <row r="30">
      <c r="A30" s="40" t="n"/>
      <c r="B30" s="21" t="n"/>
      <c r="C30" s="21" t="n"/>
      <c r="D30" s="21" t="n"/>
      <c r="E30" s="22" t="n"/>
      <c r="F30" s="41" t="n"/>
      <c r="G30" s="42" t="n"/>
      <c r="H30" s="38">
        <f>IF(OR(A30="",E30="",F30="",G30=""),"",IFERROR(E30*F30*G30,""))</f>
        <v/>
      </c>
      <c r="I30" s="25" t="n"/>
      <c r="J30" s="21" t="n"/>
    </row>
    <row r="31">
      <c r="A31" s="40" t="n"/>
      <c r="B31" s="21" t="n"/>
      <c r="C31" s="21" t="n"/>
      <c r="D31" s="21" t="n"/>
      <c r="E31" s="22" t="n"/>
      <c r="F31" s="41" t="n"/>
      <c r="G31" s="42" t="n"/>
      <c r="H31" s="36">
        <f>IF(OR(A31="",E31="",F31="",G31=""),"",IFERROR(E31*F31*G31,""))</f>
        <v/>
      </c>
      <c r="I31" s="25" t="n"/>
      <c r="J31" s="21" t="n"/>
    </row>
    <row r="32">
      <c r="A32" s="40" t="n"/>
      <c r="B32" s="21" t="n"/>
      <c r="C32" s="21" t="n"/>
      <c r="D32" s="21" t="n"/>
      <c r="E32" s="22" t="n"/>
      <c r="F32" s="41" t="n"/>
      <c r="G32" s="42" t="n"/>
      <c r="H32" s="38">
        <f>IF(OR(A32="",E32="",F32="",G32=""),"",IFERROR(E32*F32*G32,""))</f>
        <v/>
      </c>
      <c r="I32" s="25" t="n"/>
      <c r="J32" s="21" t="n"/>
    </row>
    <row r="33">
      <c r="A33" s="40" t="n"/>
      <c r="B33" s="21" t="n"/>
      <c r="C33" s="21" t="n"/>
      <c r="D33" s="21" t="n"/>
      <c r="E33" s="22" t="n"/>
      <c r="F33" s="41" t="n"/>
      <c r="G33" s="42" t="n"/>
      <c r="H33" s="36">
        <f>IF(OR(A33="",E33="",F33="",G33=""),"",IFERROR(E33*F33*G33,""))</f>
        <v/>
      </c>
      <c r="I33" s="25" t="n"/>
      <c r="J33" s="21" t="n"/>
    </row>
    <row r="34">
      <c r="A34" s="40" t="n"/>
      <c r="B34" s="21" t="n"/>
      <c r="C34" s="21" t="n"/>
      <c r="D34" s="21" t="n"/>
      <c r="E34" s="22" t="n"/>
      <c r="F34" s="41" t="n"/>
      <c r="G34" s="42" t="n"/>
      <c r="H34" s="38">
        <f>IF(OR(A34="",E34="",F34="",G34=""),"",IFERROR(E34*F34*G34,""))</f>
        <v/>
      </c>
      <c r="I34" s="25" t="n"/>
      <c r="J34" s="21" t="n"/>
    </row>
    <row r="35">
      <c r="A35" s="40" t="n"/>
      <c r="B35" s="21" t="n"/>
      <c r="C35" s="21" t="n"/>
      <c r="D35" s="21" t="n"/>
      <c r="E35" s="22" t="n"/>
      <c r="F35" s="41" t="n"/>
      <c r="G35" s="42" t="n"/>
      <c r="H35" s="36">
        <f>IF(OR(A35="",E35="",F35="",G35=""),"",IFERROR(E35*F35*G35,""))</f>
        <v/>
      </c>
      <c r="I35" s="25" t="n"/>
      <c r="J35" s="21" t="n"/>
    </row>
    <row r="36">
      <c r="A36" s="40" t="n"/>
      <c r="B36" s="21" t="n"/>
      <c r="C36" s="21" t="n"/>
      <c r="D36" s="21" t="n"/>
      <c r="E36" s="22" t="n"/>
      <c r="F36" s="41" t="n"/>
      <c r="G36" s="42" t="n"/>
      <c r="H36" s="38">
        <f>IF(OR(A36="",E36="",F36="",G36=""),"",IFERROR(E36*F36*G36,""))</f>
        <v/>
      </c>
      <c r="I36" s="25" t="n"/>
      <c r="J36" s="21" t="n"/>
    </row>
    <row r="37">
      <c r="A37" s="40" t="n"/>
      <c r="B37" s="21" t="n"/>
      <c r="C37" s="21" t="n"/>
      <c r="D37" s="21" t="n"/>
      <c r="E37" s="22" t="n"/>
      <c r="F37" s="41" t="n"/>
      <c r="G37" s="42" t="n"/>
      <c r="H37" s="36">
        <f>IF(OR(A37="",E37="",F37="",G37=""),"",IFERROR(E37*F37*G37,""))</f>
        <v/>
      </c>
      <c r="I37" s="25" t="n"/>
      <c r="J37" s="21" t="n"/>
    </row>
    <row r="38">
      <c r="A38" s="40" t="n"/>
      <c r="B38" s="21" t="n"/>
      <c r="C38" s="21" t="n"/>
      <c r="D38" s="21" t="n"/>
      <c r="E38" s="22" t="n"/>
      <c r="F38" s="41" t="n"/>
      <c r="G38" s="42" t="n"/>
      <c r="H38" s="38">
        <f>IF(OR(A38="",E38="",F38="",G38=""),"",IFERROR(E38*F38*G38,""))</f>
        <v/>
      </c>
      <c r="I38" s="25" t="n"/>
      <c r="J38" s="21" t="n"/>
    </row>
    <row r="39">
      <c r="A39" s="40" t="n"/>
      <c r="B39" s="21" t="n"/>
      <c r="C39" s="21" t="n"/>
      <c r="D39" s="21" t="n"/>
      <c r="E39" s="22" t="n"/>
      <c r="F39" s="41" t="n"/>
      <c r="G39" s="42" t="n"/>
      <c r="H39" s="36">
        <f>IF(OR(A39="",E39="",F39="",G39=""),"",IFERROR(E39*F39*G39,""))</f>
        <v/>
      </c>
      <c r="I39" s="25" t="n"/>
      <c r="J39" s="21" t="n"/>
    </row>
    <row r="40">
      <c r="A40" s="40" t="n"/>
      <c r="B40" s="21" t="n"/>
      <c r="C40" s="21" t="n"/>
      <c r="D40" s="21" t="n"/>
      <c r="E40" s="22" t="n"/>
      <c r="F40" s="41" t="n"/>
      <c r="G40" s="42" t="n"/>
      <c r="H40" s="38">
        <f>IF(OR(A40="",E40="",F40="",G40=""),"",IFERROR(E40*F40*G40,""))</f>
        <v/>
      </c>
      <c r="I40" s="25" t="n"/>
      <c r="J40" s="21" t="n"/>
    </row>
    <row r="41">
      <c r="A41" s="40" t="n"/>
      <c r="B41" s="21" t="n"/>
      <c r="C41" s="21" t="n"/>
      <c r="D41" s="21" t="n"/>
      <c r="E41" s="22" t="n"/>
      <c r="F41" s="41" t="n"/>
      <c r="G41" s="42" t="n"/>
      <c r="H41" s="36">
        <f>IF(OR(A41="",E41="",F41="",G41=""),"",IFERROR(E41*F41*G41,""))</f>
        <v/>
      </c>
      <c r="I41" s="25" t="n"/>
      <c r="J41" s="21" t="n"/>
    </row>
    <row r="42">
      <c r="A42" s="40" t="n"/>
      <c r="B42" s="21" t="n"/>
      <c r="C42" s="21" t="n"/>
      <c r="D42" s="21" t="n"/>
      <c r="E42" s="22" t="n"/>
      <c r="F42" s="41" t="n"/>
      <c r="G42" s="42" t="n"/>
      <c r="H42" s="38">
        <f>IF(OR(A42="",E42="",F42="",G42=""),"",IFERROR(E42*F42*G42,""))</f>
        <v/>
      </c>
      <c r="I42" s="25" t="n"/>
      <c r="J42" s="21" t="n"/>
    </row>
    <row r="43">
      <c r="A43" s="40" t="n"/>
      <c r="B43" s="21" t="n"/>
      <c r="C43" s="21" t="n"/>
      <c r="D43" s="21" t="n"/>
      <c r="E43" s="22" t="n"/>
      <c r="F43" s="41" t="n"/>
      <c r="G43" s="42" t="n"/>
      <c r="H43" s="36">
        <f>IF(OR(A43="",E43="",F43="",G43=""),"",IFERROR(E43*F43*G43,""))</f>
        <v/>
      </c>
      <c r="I43" s="25" t="n"/>
      <c r="J43" s="21" t="n"/>
    </row>
    <row r="44">
      <c r="A44" s="40" t="n"/>
      <c r="B44" s="21" t="n"/>
      <c r="C44" s="21" t="n"/>
      <c r="D44" s="21" t="n"/>
      <c r="E44" s="22" t="n"/>
      <c r="F44" s="41" t="n"/>
      <c r="G44" s="42" t="n"/>
      <c r="H44" s="38">
        <f>IF(OR(A44="",E44="",F44="",G44=""),"",IFERROR(E44*F44*G44,""))</f>
        <v/>
      </c>
      <c r="I44" s="25" t="n"/>
      <c r="J44" s="21" t="n"/>
    </row>
    <row r="45">
      <c r="A45" s="40" t="n"/>
      <c r="B45" s="21" t="n"/>
      <c r="C45" s="21" t="n"/>
      <c r="D45" s="21" t="n"/>
      <c r="E45" s="22" t="n"/>
      <c r="F45" s="41" t="n"/>
      <c r="G45" s="42" t="n"/>
      <c r="H45" s="36">
        <f>IF(OR(A45="",E45="",F45="",G45=""),"",IFERROR(E45*F45*G45,""))</f>
        <v/>
      </c>
      <c r="I45" s="25" t="n"/>
      <c r="J45" s="21" t="n"/>
    </row>
    <row r="46">
      <c r="A46" s="40" t="n"/>
      <c r="B46" s="21" t="n"/>
      <c r="C46" s="21" t="n"/>
      <c r="D46" s="21" t="n"/>
      <c r="E46" s="22" t="n"/>
      <c r="F46" s="41" t="n"/>
      <c r="G46" s="42" t="n"/>
      <c r="H46" s="38">
        <f>IF(OR(A46="",E46="",F46="",G46=""),"",IFERROR(E46*F46*G46,""))</f>
        <v/>
      </c>
      <c r="I46" s="25" t="n"/>
      <c r="J46" s="21" t="n"/>
    </row>
    <row r="47">
      <c r="A47" s="40" t="n"/>
      <c r="B47" s="21" t="n"/>
      <c r="C47" s="21" t="n"/>
      <c r="D47" s="21" t="n"/>
      <c r="E47" s="22" t="n"/>
      <c r="F47" s="41" t="n"/>
      <c r="G47" s="42" t="n"/>
      <c r="H47" s="36">
        <f>IF(OR(A47="",E47="",F47="",G47=""),"",IFERROR(E47*F47*G47,""))</f>
        <v/>
      </c>
      <c r="I47" s="25" t="n"/>
      <c r="J47" s="21" t="n"/>
    </row>
    <row r="48">
      <c r="A48" s="40" t="n"/>
      <c r="B48" s="21" t="n"/>
      <c r="C48" s="21" t="n"/>
      <c r="D48" s="21" t="n"/>
      <c r="E48" s="22" t="n"/>
      <c r="F48" s="41" t="n"/>
      <c r="G48" s="42" t="n"/>
      <c r="H48" s="38">
        <f>IF(OR(A48="",E48="",F48="",G48=""),"",IFERROR(E48*F48*G48,""))</f>
        <v/>
      </c>
      <c r="I48" s="25" t="n"/>
      <c r="J48" s="21" t="n"/>
    </row>
    <row r="49">
      <c r="A49" s="40" t="n"/>
      <c r="B49" s="21" t="n"/>
      <c r="C49" s="21" t="n"/>
      <c r="D49" s="21" t="n"/>
      <c r="E49" s="22" t="n"/>
      <c r="F49" s="41" t="n"/>
      <c r="G49" s="42" t="n"/>
      <c r="H49" s="36">
        <f>IF(OR(A49="",E49="",F49="",G49=""),"",IFERROR(E49*F49*G49,""))</f>
        <v/>
      </c>
      <c r="I49" s="25" t="n"/>
      <c r="J49" s="21" t="n"/>
    </row>
    <row r="50">
      <c r="A50" s="40" t="n"/>
      <c r="B50" s="21" t="n"/>
      <c r="C50" s="21" t="n"/>
      <c r="D50" s="21" t="n"/>
      <c r="E50" s="22" t="n"/>
      <c r="F50" s="41" t="n"/>
      <c r="G50" s="42" t="n"/>
      <c r="H50" s="38">
        <f>IF(OR(A50="",E50="",F50="",G50=""),"",IFERROR(E50*F50*G50,""))</f>
        <v/>
      </c>
      <c r="I50" s="25" t="n"/>
      <c r="J50" s="21" t="n"/>
    </row>
    <row r="51">
      <c r="A51" s="40" t="n"/>
      <c r="B51" s="21" t="n"/>
      <c r="C51" s="21" t="n"/>
      <c r="D51" s="21" t="n"/>
      <c r="E51" s="22" t="n"/>
      <c r="F51" s="41" t="n"/>
      <c r="G51" s="42" t="n"/>
      <c r="H51" s="36">
        <f>IF(OR(A51="",E51="",F51="",G51=""),"",IFERROR(E51*F51*G51,""))</f>
        <v/>
      </c>
      <c r="I51" s="25" t="n"/>
      <c r="J51" s="21" t="n"/>
    </row>
    <row r="52">
      <c r="A52" s="40" t="n"/>
      <c r="B52" s="21" t="n"/>
      <c r="C52" s="21" t="n"/>
      <c r="D52" s="21" t="n"/>
      <c r="E52" s="22" t="n"/>
      <c r="F52" s="41" t="n"/>
      <c r="G52" s="42" t="n"/>
      <c r="H52" s="38">
        <f>IF(OR(A52="",E52="",F52="",G52=""),"",IFERROR(E52*F52*G52,""))</f>
        <v/>
      </c>
      <c r="I52" s="25" t="n"/>
      <c r="J52" s="21" t="n"/>
    </row>
    <row r="53">
      <c r="A53" s="40" t="n"/>
      <c r="B53" s="21" t="n"/>
      <c r="C53" s="21" t="n"/>
      <c r="D53" s="21" t="n"/>
      <c r="E53" s="22" t="n"/>
      <c r="F53" s="41" t="n"/>
      <c r="G53" s="42" t="n"/>
      <c r="H53" s="36">
        <f>IF(OR(A53="",E53="",F53="",G53=""),"",IFERROR(E53*F53*G53,""))</f>
        <v/>
      </c>
      <c r="I53" s="25" t="n"/>
      <c r="J53" s="21" t="n"/>
    </row>
    <row r="54">
      <c r="A54" s="40" t="n"/>
      <c r="B54" s="21" t="n"/>
      <c r="C54" s="21" t="n"/>
      <c r="D54" s="21" t="n"/>
      <c r="E54" s="22" t="n"/>
      <c r="F54" s="41" t="n"/>
      <c r="G54" s="42" t="n"/>
      <c r="H54" s="38">
        <f>IF(OR(A54="",E54="",F54="",G54=""),"",IFERROR(E54*F54*G54,""))</f>
        <v/>
      </c>
      <c r="I54" s="25" t="n"/>
      <c r="J54" s="21" t="n"/>
    </row>
    <row r="55">
      <c r="A55" s="40" t="n"/>
      <c r="B55" s="21" t="n"/>
      <c r="C55" s="21" t="n"/>
      <c r="D55" s="21" t="n"/>
      <c r="E55" s="22" t="n"/>
      <c r="F55" s="41" t="n"/>
      <c r="G55" s="42" t="n"/>
      <c r="H55" s="36">
        <f>IF(OR(A55="",E55="",F55="",G55=""),"",IFERROR(E55*F55*G55,""))</f>
        <v/>
      </c>
      <c r="I55" s="25" t="n"/>
      <c r="J55" s="21" t="n"/>
    </row>
    <row r="56">
      <c r="A56" s="40" t="n"/>
      <c r="B56" s="21" t="n"/>
      <c r="C56" s="21" t="n"/>
      <c r="D56" s="21" t="n"/>
      <c r="E56" s="22" t="n"/>
      <c r="F56" s="41" t="n"/>
      <c r="G56" s="42" t="n"/>
      <c r="H56" s="38">
        <f>IF(OR(A56="",E56="",F56="",G56=""),"",IFERROR(E56*F56*G56,""))</f>
        <v/>
      </c>
      <c r="I56" s="25" t="n"/>
      <c r="J56" s="21" t="n"/>
    </row>
    <row r="57">
      <c r="A57" s="40" t="n"/>
      <c r="B57" s="21" t="n"/>
      <c r="C57" s="21" t="n"/>
      <c r="D57" s="21" t="n"/>
      <c r="E57" s="22" t="n"/>
      <c r="F57" s="41" t="n"/>
      <c r="G57" s="42" t="n"/>
      <c r="H57" s="36">
        <f>IF(OR(A57="",E57="",F57="",G57=""),"",IFERROR(E57*F57*G57,""))</f>
        <v/>
      </c>
      <c r="I57" s="25" t="n"/>
      <c r="J57" s="21" t="n"/>
    </row>
    <row r="58">
      <c r="A58" s="40" t="n"/>
      <c r="B58" s="21" t="n"/>
      <c r="C58" s="21" t="n"/>
      <c r="D58" s="21" t="n"/>
      <c r="E58" s="22" t="n"/>
      <c r="F58" s="41" t="n"/>
      <c r="G58" s="42" t="n"/>
      <c r="H58" s="38">
        <f>IF(OR(A58="",E58="",F58="",G58=""),"",IFERROR(E58*F58*G58,""))</f>
        <v/>
      </c>
      <c r="I58" s="25" t="n"/>
      <c r="J58" s="21" t="n"/>
    </row>
    <row r="59">
      <c r="A59" s="40" t="n"/>
      <c r="B59" s="21" t="n"/>
      <c r="C59" s="21" t="n"/>
      <c r="D59" s="21" t="n"/>
      <c r="E59" s="22" t="n"/>
      <c r="F59" s="41" t="n"/>
      <c r="G59" s="42" t="n"/>
      <c r="H59" s="36">
        <f>IF(OR(A59="",E59="",F59="",G59=""),"",IFERROR(E59*F59*G59,""))</f>
        <v/>
      </c>
      <c r="I59" s="25" t="n"/>
      <c r="J59" s="21" t="n"/>
    </row>
    <row r="60">
      <c r="A60" s="40" t="n"/>
      <c r="B60" s="21" t="n"/>
      <c r="C60" s="21" t="n"/>
      <c r="D60" s="21" t="n"/>
      <c r="E60" s="22" t="n"/>
      <c r="F60" s="41" t="n"/>
      <c r="G60" s="42" t="n"/>
      <c r="H60" s="38">
        <f>IF(OR(A60="",E60="",F60="",G60=""),"",IFERROR(E60*F60*G60,""))</f>
        <v/>
      </c>
      <c r="I60" s="25" t="n"/>
      <c r="J60" s="21" t="n"/>
    </row>
    <row r="61">
      <c r="A61" s="40" t="n"/>
      <c r="B61" s="21" t="n"/>
      <c r="C61" s="21" t="n"/>
      <c r="D61" s="21" t="n"/>
      <c r="E61" s="22" t="n"/>
      <c r="F61" s="41" t="n"/>
      <c r="G61" s="42" t="n"/>
      <c r="H61" s="36">
        <f>IF(OR(A61="",E61="",F61="",G61=""),"",IFERROR(E61*F61*G61,""))</f>
        <v/>
      </c>
      <c r="I61" s="25" t="n"/>
      <c r="J61" s="21" t="n"/>
    </row>
    <row r="62">
      <c r="A62" s="40" t="n"/>
      <c r="B62" s="21" t="n"/>
      <c r="C62" s="21" t="n"/>
      <c r="D62" s="21" t="n"/>
      <c r="E62" s="22" t="n"/>
      <c r="F62" s="41" t="n"/>
      <c r="G62" s="42" t="n"/>
      <c r="H62" s="38">
        <f>IF(OR(A62="",E62="",F62="",G62=""),"",IFERROR(E62*F62*G62,""))</f>
        <v/>
      </c>
      <c r="I62" s="25" t="n"/>
      <c r="J62" s="21" t="n"/>
    </row>
    <row r="63">
      <c r="A63" s="40" t="n"/>
      <c r="B63" s="21" t="n"/>
      <c r="C63" s="21" t="n"/>
      <c r="D63" s="21" t="n"/>
      <c r="E63" s="22" t="n"/>
      <c r="F63" s="41" t="n"/>
      <c r="G63" s="42" t="n"/>
      <c r="H63" s="36">
        <f>IF(OR(A63="",E63="",F63="",G63=""),"",IFERROR(E63*F63*G63,""))</f>
        <v/>
      </c>
      <c r="I63" s="25" t="n"/>
      <c r="J63" s="21" t="n"/>
    </row>
    <row r="64">
      <c r="A64" s="40" t="n"/>
      <c r="B64" s="21" t="n"/>
      <c r="C64" s="21" t="n"/>
      <c r="D64" s="21" t="n"/>
      <c r="E64" s="22" t="n"/>
      <c r="F64" s="41" t="n"/>
      <c r="G64" s="42" t="n"/>
      <c r="H64" s="38">
        <f>IF(OR(A64="",E64="",F64="",G64=""),"",IFERROR(E64*F64*G64,""))</f>
        <v/>
      </c>
      <c r="I64" s="25" t="n"/>
      <c r="J64" s="21" t="n"/>
    </row>
    <row r="65">
      <c r="A65" s="40" t="n"/>
      <c r="B65" s="21" t="n"/>
      <c r="C65" s="21" t="n"/>
      <c r="D65" s="21" t="n"/>
      <c r="E65" s="22" t="n"/>
      <c r="F65" s="41" t="n"/>
      <c r="G65" s="42" t="n"/>
      <c r="H65" s="36">
        <f>IF(OR(A65="",E65="",F65="",G65=""),"",IFERROR(E65*F65*G65,""))</f>
        <v/>
      </c>
      <c r="I65" s="25" t="n"/>
      <c r="J65" s="21" t="n"/>
    </row>
    <row r="66">
      <c r="A66" s="40" t="n"/>
      <c r="B66" s="21" t="n"/>
      <c r="C66" s="21" t="n"/>
      <c r="D66" s="21" t="n"/>
      <c r="E66" s="22" t="n"/>
      <c r="F66" s="41" t="n"/>
      <c r="G66" s="42" t="n"/>
      <c r="H66" s="38">
        <f>IF(OR(A66="",E66="",F66="",G66=""),"",IFERROR(E66*F66*G66,""))</f>
        <v/>
      </c>
      <c r="I66" s="25" t="n"/>
      <c r="J66" s="21" t="n"/>
    </row>
    <row r="67">
      <c r="A67" s="40" t="n"/>
      <c r="B67" s="21" t="n"/>
      <c r="C67" s="21" t="n"/>
      <c r="D67" s="21" t="n"/>
      <c r="E67" s="22" t="n"/>
      <c r="F67" s="41" t="n"/>
      <c r="G67" s="42" t="n"/>
      <c r="H67" s="36">
        <f>IF(OR(A67="",E67="",F67="",G67=""),"",IFERROR(E67*F67*G67,""))</f>
        <v/>
      </c>
      <c r="I67" s="25" t="n"/>
      <c r="J67" s="21" t="n"/>
    </row>
    <row r="68">
      <c r="A68" s="40" t="n"/>
      <c r="B68" s="21" t="n"/>
      <c r="C68" s="21" t="n"/>
      <c r="D68" s="21" t="n"/>
      <c r="E68" s="22" t="n"/>
      <c r="F68" s="41" t="n"/>
      <c r="G68" s="42" t="n"/>
      <c r="H68" s="38">
        <f>IF(OR(A68="",E68="",F68="",G68=""),"",IFERROR(E68*F68*G68,""))</f>
        <v/>
      </c>
      <c r="I68" s="25" t="n"/>
      <c r="J68" s="21" t="n"/>
    </row>
    <row r="69">
      <c r="A69" s="40" t="n"/>
      <c r="B69" s="21" t="n"/>
      <c r="C69" s="21" t="n"/>
      <c r="D69" s="21" t="n"/>
      <c r="E69" s="22" t="n"/>
      <c r="F69" s="41" t="n"/>
      <c r="G69" s="42" t="n"/>
      <c r="H69" s="36">
        <f>IF(OR(A69="",E69="",F69="",G69=""),"",IFERROR(E69*F69*G69,""))</f>
        <v/>
      </c>
      <c r="I69" s="25" t="n"/>
      <c r="J69" s="21" t="n"/>
    </row>
    <row r="70">
      <c r="A70" s="40" t="n"/>
      <c r="B70" s="21" t="n"/>
      <c r="C70" s="21" t="n"/>
      <c r="D70" s="21" t="n"/>
      <c r="E70" s="22" t="n"/>
      <c r="F70" s="41" t="n"/>
      <c r="G70" s="42" t="n"/>
      <c r="H70" s="38">
        <f>IF(OR(A70="",E70="",F70="",G70=""),"",IFERROR(E70*F70*G70,""))</f>
        <v/>
      </c>
      <c r="I70" s="25" t="n"/>
      <c r="J70" s="21" t="n"/>
    </row>
    <row r="71">
      <c r="A71" s="40" t="n"/>
      <c r="B71" s="21" t="n"/>
      <c r="C71" s="21" t="n"/>
      <c r="D71" s="21" t="n"/>
      <c r="E71" s="22" t="n"/>
      <c r="F71" s="41" t="n"/>
      <c r="G71" s="42" t="n"/>
      <c r="H71" s="36">
        <f>IF(OR(A71="",E71="",F71="",G71=""),"",IFERROR(E71*F71*G71,""))</f>
        <v/>
      </c>
      <c r="I71" s="25" t="n"/>
      <c r="J71" s="21" t="n"/>
    </row>
    <row r="72">
      <c r="A72" s="40" t="n"/>
      <c r="B72" s="21" t="n"/>
      <c r="C72" s="21" t="n"/>
      <c r="D72" s="21" t="n"/>
      <c r="E72" s="22" t="n"/>
      <c r="F72" s="41" t="n"/>
      <c r="G72" s="42" t="n"/>
      <c r="H72" s="38">
        <f>IF(OR(A72="",E72="",F72="",G72=""),"",IFERROR(E72*F72*G72,""))</f>
        <v/>
      </c>
      <c r="I72" s="25" t="n"/>
      <c r="J72" s="21" t="n"/>
    </row>
    <row r="73">
      <c r="A73" s="40" t="n"/>
      <c r="B73" s="21" t="n"/>
      <c r="C73" s="21" t="n"/>
      <c r="D73" s="21" t="n"/>
      <c r="E73" s="22" t="n"/>
      <c r="F73" s="41" t="n"/>
      <c r="G73" s="42" t="n"/>
      <c r="H73" s="36">
        <f>IF(OR(A73="",E73="",F73="",G73=""),"",IFERROR(E73*F73*G73,""))</f>
        <v/>
      </c>
      <c r="I73" s="25" t="n"/>
      <c r="J73" s="21" t="n"/>
    </row>
    <row r="74">
      <c r="A74" s="40" t="n"/>
      <c r="B74" s="21" t="n"/>
      <c r="C74" s="21" t="n"/>
      <c r="D74" s="21" t="n"/>
      <c r="E74" s="22" t="n"/>
      <c r="F74" s="41" t="n"/>
      <c r="G74" s="42" t="n"/>
      <c r="H74" s="38">
        <f>IF(OR(A74="",E74="",F74="",G74=""),"",IFERROR(E74*F74*G74,""))</f>
        <v/>
      </c>
      <c r="I74" s="25" t="n"/>
      <c r="J74" s="21" t="n"/>
    </row>
    <row r="75">
      <c r="A75" s="40" t="n"/>
      <c r="B75" s="21" t="n"/>
      <c r="C75" s="21" t="n"/>
      <c r="D75" s="21" t="n"/>
      <c r="E75" s="22" t="n"/>
      <c r="F75" s="41" t="n"/>
      <c r="G75" s="42" t="n"/>
      <c r="H75" s="36">
        <f>IF(OR(A75="",E75="",F75="",G75=""),"",IFERROR(E75*F75*G75,""))</f>
        <v/>
      </c>
      <c r="I75" s="25" t="n"/>
      <c r="J75" s="21" t="n"/>
    </row>
    <row r="76">
      <c r="A76" s="40" t="n"/>
      <c r="B76" s="21" t="n"/>
      <c r="C76" s="21" t="n"/>
      <c r="D76" s="21" t="n"/>
      <c r="E76" s="22" t="n"/>
      <c r="F76" s="41" t="n"/>
      <c r="G76" s="42" t="n"/>
      <c r="H76" s="38">
        <f>IF(OR(A76="",E76="",F76="",G76=""),"",IFERROR(E76*F76*G76,""))</f>
        <v/>
      </c>
      <c r="I76" s="25" t="n"/>
      <c r="J76" s="21" t="n"/>
    </row>
    <row r="77">
      <c r="A77" s="40" t="n"/>
      <c r="B77" s="21" t="n"/>
      <c r="C77" s="21" t="n"/>
      <c r="D77" s="21" t="n"/>
      <c r="E77" s="22" t="n"/>
      <c r="F77" s="41" t="n"/>
      <c r="G77" s="42" t="n"/>
      <c r="H77" s="36">
        <f>IF(OR(A77="",E77="",F77="",G77=""),"",IFERROR(E77*F77*G77,""))</f>
        <v/>
      </c>
      <c r="I77" s="25" t="n"/>
      <c r="J77" s="21" t="n"/>
    </row>
    <row r="78">
      <c r="A78" s="40" t="n"/>
      <c r="B78" s="21" t="n"/>
      <c r="C78" s="21" t="n"/>
      <c r="D78" s="21" t="n"/>
      <c r="E78" s="22" t="n"/>
      <c r="F78" s="41" t="n"/>
      <c r="G78" s="42" t="n"/>
      <c r="H78" s="38">
        <f>IF(OR(A78="",E78="",F78="",G78=""),"",IFERROR(E78*F78*G78,""))</f>
        <v/>
      </c>
      <c r="I78" s="25" t="n"/>
      <c r="J78" s="21" t="n"/>
    </row>
    <row r="79">
      <c r="A79" s="40" t="n"/>
      <c r="B79" s="21" t="n"/>
      <c r="C79" s="21" t="n"/>
      <c r="D79" s="21" t="n"/>
      <c r="E79" s="22" t="n"/>
      <c r="F79" s="41" t="n"/>
      <c r="G79" s="42" t="n"/>
      <c r="H79" s="36">
        <f>IF(OR(A79="",E79="",F79="",G79=""),"",IFERROR(E79*F79*G79,""))</f>
        <v/>
      </c>
      <c r="I79" s="25" t="n"/>
      <c r="J79" s="21" t="n"/>
    </row>
    <row r="80">
      <c r="A80" s="40" t="n"/>
      <c r="B80" s="21" t="n"/>
      <c r="C80" s="21" t="n"/>
      <c r="D80" s="21" t="n"/>
      <c r="E80" s="22" t="n"/>
      <c r="F80" s="41" t="n"/>
      <c r="G80" s="42" t="n"/>
      <c r="H80" s="38">
        <f>IF(OR(A80="",E80="",F80="",G80=""),"",IFERROR(E80*F80*G80,""))</f>
        <v/>
      </c>
      <c r="I80" s="25" t="n"/>
      <c r="J80" s="21" t="n"/>
    </row>
    <row r="81">
      <c r="A81" s="40" t="n"/>
      <c r="B81" s="21" t="n"/>
      <c r="C81" s="21" t="n"/>
      <c r="D81" s="21" t="n"/>
      <c r="E81" s="22" t="n"/>
      <c r="F81" s="41" t="n"/>
      <c r="G81" s="42" t="n"/>
      <c r="H81" s="36">
        <f>IF(OR(A81="",E81="",F81="",G81=""),"",IFERROR(E81*F81*G81,""))</f>
        <v/>
      </c>
      <c r="I81" s="25" t="n"/>
      <c r="J81" s="21" t="n"/>
    </row>
    <row r="82">
      <c r="A82" s="40" t="n"/>
      <c r="B82" s="21" t="n"/>
      <c r="C82" s="21" t="n"/>
      <c r="D82" s="21" t="n"/>
      <c r="E82" s="22" t="n"/>
      <c r="F82" s="41" t="n"/>
      <c r="G82" s="42" t="n"/>
      <c r="H82" s="38">
        <f>IF(OR(A82="",E82="",F82="",G82=""),"",IFERROR(E82*F82*G82,""))</f>
        <v/>
      </c>
      <c r="I82" s="25" t="n"/>
      <c r="J82" s="21" t="n"/>
    </row>
    <row r="83">
      <c r="A83" s="40" t="n"/>
      <c r="B83" s="21" t="n"/>
      <c r="C83" s="21" t="n"/>
      <c r="D83" s="21" t="n"/>
      <c r="E83" s="22" t="n"/>
      <c r="F83" s="41" t="n"/>
      <c r="G83" s="42" t="n"/>
      <c r="H83" s="36">
        <f>IF(OR(A83="",E83="",F83="",G83=""),"",IFERROR(E83*F83*G83,""))</f>
        <v/>
      </c>
      <c r="I83" s="25" t="n"/>
      <c r="J83" s="21" t="n"/>
    </row>
    <row r="84">
      <c r="A84" s="40" t="n"/>
      <c r="B84" s="21" t="n"/>
      <c r="C84" s="21" t="n"/>
      <c r="D84" s="21" t="n"/>
      <c r="E84" s="22" t="n"/>
      <c r="F84" s="41" t="n"/>
      <c r="G84" s="42" t="n"/>
      <c r="H84" s="38">
        <f>IF(OR(A84="",E84="",F84="",G84=""),"",IFERROR(E84*F84*G84,""))</f>
        <v/>
      </c>
      <c r="I84" s="25" t="n"/>
      <c r="J84" s="21" t="n"/>
    </row>
    <row r="85">
      <c r="A85" s="40" t="n"/>
      <c r="B85" s="21" t="n"/>
      <c r="C85" s="21" t="n"/>
      <c r="D85" s="21" t="n"/>
      <c r="E85" s="22" t="n"/>
      <c r="F85" s="41" t="n"/>
      <c r="G85" s="42" t="n"/>
      <c r="H85" s="36">
        <f>IF(OR(A85="",E85="",F85="",G85=""),"",IFERROR(E85*F85*G85,""))</f>
        <v/>
      </c>
      <c r="I85" s="25" t="n"/>
      <c r="J85" s="21" t="n"/>
    </row>
    <row r="86">
      <c r="A86" s="40" t="n"/>
      <c r="B86" s="21" t="n"/>
      <c r="C86" s="21" t="n"/>
      <c r="D86" s="21" t="n"/>
      <c r="E86" s="22" t="n"/>
      <c r="F86" s="41" t="n"/>
      <c r="G86" s="42" t="n"/>
      <c r="H86" s="38">
        <f>IF(OR(A86="",E86="",F86="",G86=""),"",IFERROR(E86*F86*G86,""))</f>
        <v/>
      </c>
      <c r="I86" s="25" t="n"/>
      <c r="J86" s="21" t="n"/>
    </row>
    <row r="87">
      <c r="A87" s="40" t="n"/>
      <c r="B87" s="21" t="n"/>
      <c r="C87" s="21" t="n"/>
      <c r="D87" s="21" t="n"/>
      <c r="E87" s="22" t="n"/>
      <c r="F87" s="41" t="n"/>
      <c r="G87" s="42" t="n"/>
      <c r="H87" s="36">
        <f>IF(OR(A87="",E87="",F87="",G87=""),"",IFERROR(E87*F87*G87,""))</f>
        <v/>
      </c>
      <c r="I87" s="25" t="n"/>
      <c r="J87" s="21" t="n"/>
    </row>
    <row r="88">
      <c r="A88" s="40" t="n"/>
      <c r="B88" s="21" t="n"/>
      <c r="C88" s="21" t="n"/>
      <c r="D88" s="21" t="n"/>
      <c r="E88" s="22" t="n"/>
      <c r="F88" s="41" t="n"/>
      <c r="G88" s="42" t="n"/>
      <c r="H88" s="38">
        <f>IF(OR(A88="",E88="",F88="",G88=""),"",IFERROR(E88*F88*G88,""))</f>
        <v/>
      </c>
      <c r="I88" s="25" t="n"/>
      <c r="J88" s="21" t="n"/>
    </row>
    <row r="89">
      <c r="A89" s="40" t="n"/>
      <c r="B89" s="21" t="n"/>
      <c r="C89" s="21" t="n"/>
      <c r="D89" s="21" t="n"/>
      <c r="E89" s="22" t="n"/>
      <c r="F89" s="41" t="n"/>
      <c r="G89" s="42" t="n"/>
      <c r="H89" s="36">
        <f>IF(OR(A89="",E89="",F89="",G89=""),"",IFERROR(E89*F89*G89,""))</f>
        <v/>
      </c>
      <c r="I89" s="25" t="n"/>
      <c r="J89" s="21" t="n"/>
    </row>
    <row r="90">
      <c r="A90" s="40" t="n"/>
      <c r="B90" s="21" t="n"/>
      <c r="C90" s="21" t="n"/>
      <c r="D90" s="21" t="n"/>
      <c r="E90" s="22" t="n"/>
      <c r="F90" s="41" t="n"/>
      <c r="G90" s="42" t="n"/>
      <c r="H90" s="38">
        <f>IF(OR(A90="",E90="",F90="",G90=""),"",IFERROR(E90*F90*G90,""))</f>
        <v/>
      </c>
      <c r="I90" s="25" t="n"/>
      <c r="J90" s="21" t="n"/>
    </row>
    <row r="91">
      <c r="A91" s="40" t="n"/>
      <c r="B91" s="21" t="n"/>
      <c r="C91" s="21" t="n"/>
      <c r="D91" s="21" t="n"/>
      <c r="E91" s="22" t="n"/>
      <c r="F91" s="41" t="n"/>
      <c r="G91" s="42" t="n"/>
      <c r="H91" s="36">
        <f>IF(OR(A91="",E91="",F91="",G91=""),"",IFERROR(E91*F91*G91,""))</f>
        <v/>
      </c>
      <c r="I91" s="25" t="n"/>
      <c r="J91" s="21" t="n"/>
    </row>
    <row r="92">
      <c r="A92" s="40" t="n"/>
      <c r="B92" s="21" t="n"/>
      <c r="C92" s="21" t="n"/>
      <c r="D92" s="21" t="n"/>
      <c r="E92" s="22" t="n"/>
      <c r="F92" s="41" t="n"/>
      <c r="G92" s="42" t="n"/>
      <c r="H92" s="38">
        <f>IF(OR(A92="",E92="",F92="",G92=""),"",IFERROR(E92*F92*G92,""))</f>
        <v/>
      </c>
      <c r="I92" s="25" t="n"/>
      <c r="J92" s="21" t="n"/>
    </row>
    <row r="93">
      <c r="A93" s="40" t="n"/>
      <c r="B93" s="21" t="n"/>
      <c r="C93" s="21" t="n"/>
      <c r="D93" s="21" t="n"/>
      <c r="E93" s="22" t="n"/>
      <c r="F93" s="41" t="n"/>
      <c r="G93" s="42" t="n"/>
      <c r="H93" s="36">
        <f>IF(OR(A93="",E93="",F93="",G93=""),"",IFERROR(E93*F93*G93,""))</f>
        <v/>
      </c>
      <c r="I93" s="25" t="n"/>
      <c r="J93" s="21" t="n"/>
    </row>
    <row r="94">
      <c r="A94" s="40" t="n"/>
      <c r="B94" s="21" t="n"/>
      <c r="C94" s="21" t="n"/>
      <c r="D94" s="21" t="n"/>
      <c r="E94" s="22" t="n"/>
      <c r="F94" s="41" t="n"/>
      <c r="G94" s="42" t="n"/>
      <c r="H94" s="38">
        <f>IF(OR(A94="",E94="",F94="",G94=""),"",IFERROR(E94*F94*G94,""))</f>
        <v/>
      </c>
      <c r="I94" s="25" t="n"/>
      <c r="J94" s="21" t="n"/>
    </row>
    <row r="95">
      <c r="A95" s="40" t="n"/>
      <c r="B95" s="21" t="n"/>
      <c r="C95" s="21" t="n"/>
      <c r="D95" s="21" t="n"/>
      <c r="E95" s="22" t="n"/>
      <c r="F95" s="41" t="n"/>
      <c r="G95" s="42" t="n"/>
      <c r="H95" s="36">
        <f>IF(OR(A95="",E95="",F95="",G95=""),"",IFERROR(E95*F95*G95,""))</f>
        <v/>
      </c>
      <c r="I95" s="25" t="n"/>
      <c r="J95" s="21" t="n"/>
    </row>
    <row r="96">
      <c r="A96" s="40" t="n"/>
      <c r="B96" s="21" t="n"/>
      <c r="C96" s="21" t="n"/>
      <c r="D96" s="21" t="n"/>
      <c r="E96" s="22" t="n"/>
      <c r="F96" s="41" t="n"/>
      <c r="G96" s="42" t="n"/>
      <c r="H96" s="38">
        <f>IF(OR(A96="",E96="",F96="",G96=""),"",IFERROR(E96*F96*G96,""))</f>
        <v/>
      </c>
      <c r="I96" s="25" t="n"/>
      <c r="J96" s="21" t="n"/>
    </row>
    <row r="97">
      <c r="A97" s="40" t="n"/>
      <c r="B97" s="21" t="n"/>
      <c r="C97" s="21" t="n"/>
      <c r="D97" s="21" t="n"/>
      <c r="E97" s="22" t="n"/>
      <c r="F97" s="41" t="n"/>
      <c r="G97" s="42" t="n"/>
      <c r="H97" s="36">
        <f>IF(OR(A97="",E97="",F97="",G97=""),"",IFERROR(E97*F97*G97,""))</f>
        <v/>
      </c>
      <c r="I97" s="25" t="n"/>
      <c r="J97" s="21" t="n"/>
    </row>
    <row r="98">
      <c r="A98" s="40" t="n"/>
      <c r="B98" s="21" t="n"/>
      <c r="C98" s="21" t="n"/>
      <c r="D98" s="21" t="n"/>
      <c r="E98" s="22" t="n"/>
      <c r="F98" s="41" t="n"/>
      <c r="G98" s="42" t="n"/>
      <c r="H98" s="38">
        <f>IF(OR(A98="",E98="",F98="",G98=""),"",IFERROR(E98*F98*G98,""))</f>
        <v/>
      </c>
      <c r="I98" s="25" t="n"/>
      <c r="J98" s="21" t="n"/>
    </row>
    <row r="99">
      <c r="A99" s="40" t="n"/>
      <c r="B99" s="21" t="n"/>
      <c r="C99" s="21" t="n"/>
      <c r="D99" s="21" t="n"/>
      <c r="E99" s="22" t="n"/>
      <c r="F99" s="41" t="n"/>
      <c r="G99" s="42" t="n"/>
      <c r="H99" s="36">
        <f>IF(OR(A99="",E99="",F99="",G99=""),"",IFERROR(E99*F99*G99,""))</f>
        <v/>
      </c>
      <c r="I99" s="25" t="n"/>
      <c r="J99" s="21" t="n"/>
    </row>
    <row r="100">
      <c r="A100" s="40" t="n"/>
      <c r="B100" s="21" t="n"/>
      <c r="C100" s="21" t="n"/>
      <c r="D100" s="21" t="n"/>
      <c r="E100" s="22" t="n"/>
      <c r="F100" s="41" t="n"/>
      <c r="G100" s="42" t="n"/>
      <c r="H100" s="38">
        <f>IF(OR(A100="",E100="",F100="",G100=""),"",IFERROR(E100*F100*G100,""))</f>
        <v/>
      </c>
      <c r="I100" s="25" t="n"/>
      <c r="J100" s="21" t="n"/>
    </row>
    <row r="101">
      <c r="A101" s="40" t="n"/>
      <c r="B101" s="21" t="n"/>
      <c r="C101" s="21" t="n"/>
      <c r="D101" s="21" t="n"/>
      <c r="E101" s="22" t="n"/>
      <c r="F101" s="41" t="n"/>
      <c r="G101" s="42" t="n"/>
      <c r="H101" s="36">
        <f>IF(OR(A101="",E101="",F101="",G101=""),"",IFERROR(E101*F101*G101,""))</f>
        <v/>
      </c>
      <c r="I101" s="25" t="n"/>
      <c r="J101" s="21" t="n"/>
    </row>
    <row r="102">
      <c r="A102" s="40" t="n"/>
      <c r="B102" s="21" t="n"/>
      <c r="C102" s="21" t="n"/>
      <c r="D102" s="21" t="n"/>
      <c r="E102" s="22" t="n"/>
      <c r="F102" s="41" t="n"/>
      <c r="G102" s="42" t="n"/>
      <c r="H102" s="38">
        <f>IF(OR(A102="",E102="",F102="",G102=""),"",IFERROR(E102*F102*G102,""))</f>
        <v/>
      </c>
      <c r="I102" s="25" t="n"/>
      <c r="J102" s="21" t="n"/>
    </row>
    <row r="103">
      <c r="A103" s="40" t="n"/>
      <c r="B103" s="21" t="n"/>
      <c r="C103" s="21" t="n"/>
      <c r="D103" s="21" t="n"/>
      <c r="E103" s="22" t="n"/>
      <c r="F103" s="41" t="n"/>
      <c r="G103" s="42" t="n"/>
      <c r="H103" s="36">
        <f>IF(OR(A103="",E103="",F103="",G103=""),"",IFERROR(E103*F103*G103,""))</f>
        <v/>
      </c>
      <c r="I103" s="25" t="n"/>
      <c r="J103" s="21" t="n"/>
    </row>
    <row r="104">
      <c r="A104" s="40" t="n"/>
      <c r="B104" s="21" t="n"/>
      <c r="C104" s="21" t="n"/>
      <c r="D104" s="21" t="n"/>
      <c r="E104" s="22" t="n"/>
      <c r="F104" s="41" t="n"/>
      <c r="G104" s="42" t="n"/>
      <c r="H104" s="38">
        <f>IF(OR(A104="",E104="",F104="",G104=""),"",IFERROR(E104*F104*G104,""))</f>
        <v/>
      </c>
      <c r="I104" s="25" t="n"/>
      <c r="J104" s="21" t="n"/>
    </row>
  </sheetData>
  <autoFilter ref="A4:J104"/>
  <mergeCells count="1">
    <mergeCell ref="A1:J1"/>
  </mergeCells>
  <conditionalFormatting sqref="A5:J104">
    <cfRule type="expression" priority="1" dxfId="0" stopIfTrue="1">
      <formula>AND(COUNTA($A5:$G5,$I5:$J5)&gt;0,OR($A5="",$B5="",$C5="",$D5="",$E5="",$F5="",$G5="",$I5="",$J5=""))</formula>
    </cfRule>
    <cfRule type="expression" priority="2" dxfId="2">
      <formula>$I5="Pago"</formula>
    </cfRule>
    <cfRule type="expression" priority="3" dxfId="3">
      <formula>$I5="Cancelado"</formula>
    </cfRule>
  </conditionalFormatting>
  <dataValidations count="6">
    <dataValidation sqref="A5:A104" showDropDown="0" showInputMessage="0" showErrorMessage="0" allowBlank="0" errorTitle="Data fora da faixa" error="Confira a data e os limites definidos em Premissas." promptTitle="Data" prompt="Informe a data do lançamento." type="date" operator="between">
      <formula1>INDIRECT("'Premissas'!$F$2")</formula1>
      <formula2>INDIRECT("'Premissas'!$F$3")</formula2>
    </dataValidation>
    <dataValidation sqref="C5:C104" showDropDown="0" showInputMessage="0" showErrorMessage="0" allowBlank="0" errorTitle="Ministério não cadastrado" error="Escolha um ministério cadastrado em Premissas." promptTitle="Ministério" prompt="Selecione o centro de custo." type="list">
      <formula1>INDIRECT("'Premissas'!$A$5:$A$104")</formula1>
    </dataValidation>
    <dataValidation sqref="E5:E104" showDropDown="0" showInputMessage="0" showErrorMessage="0" allowBlank="0" errorTitle="Quantidade inválida" error="Informe uma quantidade positiva dentro do limite definido." type="decimal" operator="between">
      <formula1>0.01</formula1>
      <formula2>INDIRECT("'Premissas'!$F$4")</formula2>
    </dataValidation>
    <dataValidation sqref="F5:F104" showDropDown="0" showInputMessage="0" showErrorMessage="0" allowBlank="0" errorTitle="Valor inválido" error="Informe um valor unitário positivo dentro do limite definido." type="decimal" operator="between">
      <formula1>0.01</formula1>
      <formula2>INDIRECT("'Premissas'!$F$5")</formula2>
    </dataValidation>
    <dataValidation sqref="G5:G104" showDropDown="0" showInputMessage="0" showErrorMessage="0" allowBlank="0" errorTitle="Rateio inválido" error="Informe um percentual de rateio dentro do limite definido." promptTitle="Percentual de rateio" prompt="Use 100% quando o gasto pertencer integralmente ao ministério." type="decimal" operator="between">
      <formula1>0.01</formula1>
      <formula2>INDIRECT("'Premissas'!$F$6")</formula2>
    </dataValidation>
    <dataValidation sqref="I5:I104" showDropDown="0" showInputMessage="0" showErrorMessage="0" allowBlank="0" errorTitle="Status inválido" error="Escolha um dos status disponíveis em Premissas." type="list">
      <formula1>INDIRECT("'Premissas'!$H$5:$H$8")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C8873A"/>
    <outlinePr summaryBelow="1" summaryRight="1"/>
    <pageSetUpPr/>
  </sheetPr>
  <dimension ref="A1:H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2" customWidth="1" min="3" max="3"/>
    <col width="3" customWidth="1" min="4" max="4"/>
    <col width="24" customWidth="1" min="5" max="5"/>
    <col width="18" customWidth="1" min="6" max="6"/>
    <col width="3" customWidth="1" min="7" max="7"/>
    <col width="20" customWidth="1" min="8" max="8"/>
  </cols>
  <sheetData>
    <row r="1" ht="26" customHeight="1">
      <c r="A1" s="1" t="inlineStr">
        <is>
          <t>Premissas — centros de custo dos ministérios</t>
        </is>
      </c>
      <c r="B1" s="30" t="n"/>
      <c r="C1" s="30" t="n"/>
      <c r="D1" s="30" t="n"/>
      <c r="E1" s="30" t="n"/>
      <c r="F1" s="30" t="n"/>
      <c r="G1" s="30" t="n"/>
      <c r="H1" s="31" t="n"/>
    </row>
    <row r="2" ht="28" customHeight="1">
      <c r="A2" s="3" t="inlineStr">
        <is>
          <t>Edite os centros de custo e os limites. Todos os nomes e valores de exemplo são fictícios.</t>
        </is>
      </c>
      <c r="E2" s="4" t="inlineStr">
        <is>
          <t>Data mínima aceita</t>
        </is>
      </c>
      <c r="F2" s="43" t="n">
        <v>45658</v>
      </c>
    </row>
    <row r="3">
      <c r="E3" s="4" t="inlineStr">
        <is>
          <t>Data máxima aceita</t>
        </is>
      </c>
      <c r="F3" s="43" t="n">
        <v>46752</v>
      </c>
    </row>
    <row r="4" ht="30" customHeight="1">
      <c r="A4" s="11" t="inlineStr">
        <is>
          <t>Ministério / centro de custo</t>
        </is>
      </c>
      <c r="B4" s="11" t="inlineStr">
        <is>
          <t>Limite mensal</t>
        </is>
      </c>
      <c r="C4" s="11" t="inlineStr">
        <is>
          <t>Ativo</t>
        </is>
      </c>
      <c r="E4" s="4" t="inlineStr">
        <is>
          <t>Quantidade máxima</t>
        </is>
      </c>
      <c r="F4" s="27" t="n">
        <v>1000</v>
      </c>
      <c r="H4" s="28" t="inlineStr">
        <is>
          <t>Status permitidos</t>
        </is>
      </c>
    </row>
    <row r="5">
      <c r="A5" s="21" t="inlineStr">
        <is>
          <t>Ministério Fictício Acolher</t>
        </is>
      </c>
      <c r="B5" s="44" t="n">
        <v>3000</v>
      </c>
      <c r="C5" s="25" t="inlineStr">
        <is>
          <t>Sim</t>
        </is>
      </c>
      <c r="E5" s="4" t="inlineStr">
        <is>
          <t>Valor unitário máximo</t>
        </is>
      </c>
      <c r="F5" s="41" t="n">
        <v>100000</v>
      </c>
      <c r="H5" s="15" t="inlineStr">
        <is>
          <t>Previsto</t>
        </is>
      </c>
    </row>
    <row r="6">
      <c r="A6" s="21" t="inlineStr">
        <is>
          <t>Ministério Fictício Sementes</t>
        </is>
      </c>
      <c r="B6" s="44" t="n">
        <v>4200</v>
      </c>
      <c r="C6" s="25" t="inlineStr">
        <is>
          <t>Sim</t>
        </is>
      </c>
      <c r="E6" s="4" t="inlineStr">
        <is>
          <t>Rateio máximo</t>
        </is>
      </c>
      <c r="F6" s="42" t="n">
        <v>1</v>
      </c>
      <c r="H6" s="19" t="inlineStr">
        <is>
          <t>Aprovado</t>
        </is>
      </c>
    </row>
    <row r="7">
      <c r="A7" s="21" t="inlineStr">
        <is>
          <t>Ministério Fictício Harmonia</t>
        </is>
      </c>
      <c r="B7" s="44" t="n">
        <v>3800</v>
      </c>
      <c r="C7" s="25" t="inlineStr">
        <is>
          <t>Sim</t>
        </is>
      </c>
      <c r="E7" s="4" t="inlineStr">
        <is>
          <t>Limite mensal máximo</t>
        </is>
      </c>
      <c r="F7" s="41" t="n">
        <v>1000000</v>
      </c>
      <c r="H7" s="15" t="inlineStr">
        <is>
          <t>Pago</t>
        </is>
      </c>
    </row>
    <row r="8">
      <c r="A8" s="21" t="inlineStr">
        <is>
          <t>Ministério Fictício Caminhos</t>
        </is>
      </c>
      <c r="B8" s="44" t="n">
        <v>2600</v>
      </c>
      <c r="C8" s="25" t="inlineStr">
        <is>
          <t>Sim</t>
        </is>
      </c>
      <c r="H8" s="19" t="inlineStr">
        <is>
          <t>Cancelado</t>
        </is>
      </c>
    </row>
    <row r="9">
      <c r="A9" s="21" t="inlineStr">
        <is>
          <t>Ministério Fictício Esperança</t>
        </is>
      </c>
      <c r="B9" s="44" t="n">
        <v>3500</v>
      </c>
      <c r="C9" s="25" t="inlineStr">
        <is>
          <t>Sim</t>
        </is>
      </c>
    </row>
    <row r="10">
      <c r="A10" s="21" t="inlineStr">
        <is>
          <t>Ministério Fictício Criativo</t>
        </is>
      </c>
      <c r="B10" s="44" t="n">
        <v>2800</v>
      </c>
      <c r="C10" s="25" t="inlineStr">
        <is>
          <t>Sim</t>
        </is>
      </c>
    </row>
    <row r="11">
      <c r="A11" s="21" t="inlineStr">
        <is>
          <t>Ministério Fictício Apoio</t>
        </is>
      </c>
      <c r="B11" s="44" t="n">
        <v>5000</v>
      </c>
      <c r="C11" s="25" t="inlineStr">
        <is>
          <t>Sim</t>
        </is>
      </c>
    </row>
    <row r="12">
      <c r="A12" s="21" t="inlineStr">
        <is>
          <t>Ministério Fictício Encontro</t>
        </is>
      </c>
      <c r="B12" s="44" t="n">
        <v>2400</v>
      </c>
      <c r="C12" s="25" t="inlineStr">
        <is>
          <t>Sim</t>
        </is>
      </c>
    </row>
    <row r="13">
      <c r="A13" s="21" t="n"/>
      <c r="B13" s="44" t="n"/>
      <c r="C13" s="25" t="n"/>
    </row>
    <row r="14">
      <c r="A14" s="21" t="n"/>
      <c r="B14" s="44" t="n"/>
      <c r="C14" s="25" t="n"/>
    </row>
    <row r="15">
      <c r="A15" s="21" t="n"/>
      <c r="B15" s="44" t="n"/>
      <c r="C15" s="25" t="n"/>
    </row>
    <row r="16">
      <c r="A16" s="21" t="n"/>
      <c r="B16" s="44" t="n"/>
      <c r="C16" s="25" t="n"/>
    </row>
    <row r="17">
      <c r="A17" s="21" t="n"/>
      <c r="B17" s="44" t="n"/>
      <c r="C17" s="25" t="n"/>
    </row>
    <row r="18">
      <c r="A18" s="21" t="n"/>
      <c r="B18" s="44" t="n"/>
      <c r="C18" s="25" t="n"/>
    </row>
    <row r="19">
      <c r="A19" s="21" t="n"/>
      <c r="B19" s="44" t="n"/>
      <c r="C19" s="25" t="n"/>
    </row>
    <row r="20">
      <c r="A20" s="21" t="n"/>
      <c r="B20" s="44" t="n"/>
      <c r="C20" s="25" t="n"/>
    </row>
    <row r="21">
      <c r="A21" s="21" t="n"/>
      <c r="B21" s="44" t="n"/>
      <c r="C21" s="25" t="n"/>
    </row>
    <row r="22">
      <c r="A22" s="21" t="n"/>
      <c r="B22" s="44" t="n"/>
      <c r="C22" s="25" t="n"/>
    </row>
    <row r="23">
      <c r="A23" s="21" t="n"/>
      <c r="B23" s="44" t="n"/>
      <c r="C23" s="25" t="n"/>
    </row>
    <row r="24">
      <c r="A24" s="21" t="n"/>
      <c r="B24" s="44" t="n"/>
      <c r="C24" s="25" t="n"/>
    </row>
    <row r="25">
      <c r="A25" s="21" t="n"/>
      <c r="B25" s="44" t="n"/>
      <c r="C25" s="25" t="n"/>
    </row>
    <row r="26">
      <c r="A26" s="21" t="n"/>
      <c r="B26" s="44" t="n"/>
      <c r="C26" s="25" t="n"/>
    </row>
    <row r="27">
      <c r="A27" s="21" t="n"/>
      <c r="B27" s="44" t="n"/>
      <c r="C27" s="25" t="n"/>
    </row>
    <row r="28">
      <c r="A28" s="21" t="n"/>
      <c r="B28" s="44" t="n"/>
      <c r="C28" s="25" t="n"/>
    </row>
    <row r="29">
      <c r="A29" s="21" t="n"/>
      <c r="B29" s="44" t="n"/>
      <c r="C29" s="25" t="n"/>
    </row>
    <row r="30">
      <c r="A30" s="21" t="n"/>
      <c r="B30" s="44" t="n"/>
      <c r="C30" s="25" t="n"/>
    </row>
    <row r="31">
      <c r="A31" s="21" t="n"/>
      <c r="B31" s="44" t="n"/>
      <c r="C31" s="25" t="n"/>
    </row>
    <row r="32">
      <c r="A32" s="21" t="n"/>
      <c r="B32" s="44" t="n"/>
      <c r="C32" s="25" t="n"/>
    </row>
    <row r="33">
      <c r="A33" s="21" t="n"/>
      <c r="B33" s="44" t="n"/>
      <c r="C33" s="25" t="n"/>
    </row>
    <row r="34">
      <c r="A34" s="21" t="n"/>
      <c r="B34" s="44" t="n"/>
      <c r="C34" s="25" t="n"/>
    </row>
    <row r="35">
      <c r="A35" s="21" t="n"/>
      <c r="B35" s="44" t="n"/>
      <c r="C35" s="25" t="n"/>
    </row>
    <row r="36">
      <c r="A36" s="21" t="n"/>
      <c r="B36" s="44" t="n"/>
      <c r="C36" s="25" t="n"/>
    </row>
    <row r="37">
      <c r="A37" s="21" t="n"/>
      <c r="B37" s="44" t="n"/>
      <c r="C37" s="25" t="n"/>
    </row>
    <row r="38">
      <c r="A38" s="21" t="n"/>
      <c r="B38" s="44" t="n"/>
      <c r="C38" s="25" t="n"/>
    </row>
    <row r="39">
      <c r="A39" s="21" t="n"/>
      <c r="B39" s="44" t="n"/>
      <c r="C39" s="25" t="n"/>
    </row>
    <row r="40">
      <c r="A40" s="21" t="n"/>
      <c r="B40" s="44" t="n"/>
      <c r="C40" s="25" t="n"/>
    </row>
    <row r="41">
      <c r="A41" s="21" t="n"/>
      <c r="B41" s="44" t="n"/>
      <c r="C41" s="25" t="n"/>
    </row>
    <row r="42">
      <c r="A42" s="21" t="n"/>
      <c r="B42" s="44" t="n"/>
      <c r="C42" s="25" t="n"/>
    </row>
    <row r="43">
      <c r="A43" s="21" t="n"/>
      <c r="B43" s="44" t="n"/>
      <c r="C43" s="25" t="n"/>
    </row>
    <row r="44">
      <c r="A44" s="21" t="n"/>
      <c r="B44" s="44" t="n"/>
      <c r="C44" s="25" t="n"/>
    </row>
    <row r="45">
      <c r="A45" s="21" t="n"/>
      <c r="B45" s="44" t="n"/>
      <c r="C45" s="25" t="n"/>
    </row>
    <row r="46">
      <c r="A46" s="21" t="n"/>
      <c r="B46" s="44" t="n"/>
      <c r="C46" s="25" t="n"/>
    </row>
    <row r="47">
      <c r="A47" s="21" t="n"/>
      <c r="B47" s="44" t="n"/>
      <c r="C47" s="25" t="n"/>
    </row>
    <row r="48">
      <c r="A48" s="21" t="n"/>
      <c r="B48" s="44" t="n"/>
      <c r="C48" s="25" t="n"/>
    </row>
    <row r="49">
      <c r="A49" s="21" t="n"/>
      <c r="B49" s="44" t="n"/>
      <c r="C49" s="25" t="n"/>
    </row>
    <row r="50">
      <c r="A50" s="21" t="n"/>
      <c r="B50" s="44" t="n"/>
      <c r="C50" s="25" t="n"/>
    </row>
    <row r="51">
      <c r="A51" s="21" t="n"/>
      <c r="B51" s="44" t="n"/>
      <c r="C51" s="25" t="n"/>
    </row>
    <row r="52">
      <c r="A52" s="21" t="n"/>
      <c r="B52" s="44" t="n"/>
      <c r="C52" s="25" t="n"/>
    </row>
    <row r="53">
      <c r="A53" s="21" t="n"/>
      <c r="B53" s="44" t="n"/>
      <c r="C53" s="25" t="n"/>
    </row>
    <row r="54">
      <c r="A54" s="21" t="n"/>
      <c r="B54" s="44" t="n"/>
      <c r="C54" s="25" t="n"/>
    </row>
    <row r="55">
      <c r="A55" s="21" t="n"/>
      <c r="B55" s="44" t="n"/>
      <c r="C55" s="25" t="n"/>
    </row>
    <row r="56">
      <c r="A56" s="21" t="n"/>
      <c r="B56" s="44" t="n"/>
      <c r="C56" s="25" t="n"/>
    </row>
    <row r="57">
      <c r="A57" s="21" t="n"/>
      <c r="B57" s="44" t="n"/>
      <c r="C57" s="25" t="n"/>
    </row>
    <row r="58">
      <c r="A58" s="21" t="n"/>
      <c r="B58" s="44" t="n"/>
      <c r="C58" s="25" t="n"/>
    </row>
    <row r="59">
      <c r="A59" s="21" t="n"/>
      <c r="B59" s="44" t="n"/>
      <c r="C59" s="25" t="n"/>
    </row>
    <row r="60">
      <c r="A60" s="21" t="n"/>
      <c r="B60" s="44" t="n"/>
      <c r="C60" s="25" t="n"/>
    </row>
    <row r="61">
      <c r="A61" s="21" t="n"/>
      <c r="B61" s="44" t="n"/>
      <c r="C61" s="25" t="n"/>
    </row>
    <row r="62">
      <c r="A62" s="21" t="n"/>
      <c r="B62" s="44" t="n"/>
      <c r="C62" s="25" t="n"/>
    </row>
    <row r="63">
      <c r="A63" s="21" t="n"/>
      <c r="B63" s="44" t="n"/>
      <c r="C63" s="25" t="n"/>
    </row>
    <row r="64">
      <c r="A64" s="21" t="n"/>
      <c r="B64" s="44" t="n"/>
      <c r="C64" s="25" t="n"/>
    </row>
    <row r="65">
      <c r="A65" s="21" t="n"/>
      <c r="B65" s="44" t="n"/>
      <c r="C65" s="25" t="n"/>
    </row>
    <row r="66">
      <c r="A66" s="21" t="n"/>
      <c r="B66" s="44" t="n"/>
      <c r="C66" s="25" t="n"/>
    </row>
    <row r="67">
      <c r="A67" s="21" t="n"/>
      <c r="B67" s="44" t="n"/>
      <c r="C67" s="25" t="n"/>
    </row>
    <row r="68">
      <c r="A68" s="21" t="n"/>
      <c r="B68" s="44" t="n"/>
      <c r="C68" s="25" t="n"/>
    </row>
    <row r="69">
      <c r="A69" s="21" t="n"/>
      <c r="B69" s="44" t="n"/>
      <c r="C69" s="25" t="n"/>
    </row>
    <row r="70">
      <c r="A70" s="21" t="n"/>
      <c r="B70" s="44" t="n"/>
      <c r="C70" s="25" t="n"/>
    </row>
    <row r="71">
      <c r="A71" s="21" t="n"/>
      <c r="B71" s="44" t="n"/>
      <c r="C71" s="25" t="n"/>
    </row>
    <row r="72">
      <c r="A72" s="21" t="n"/>
      <c r="B72" s="44" t="n"/>
      <c r="C72" s="25" t="n"/>
    </row>
    <row r="73">
      <c r="A73" s="21" t="n"/>
      <c r="B73" s="44" t="n"/>
      <c r="C73" s="25" t="n"/>
    </row>
    <row r="74">
      <c r="A74" s="21" t="n"/>
      <c r="B74" s="44" t="n"/>
      <c r="C74" s="25" t="n"/>
    </row>
    <row r="75">
      <c r="A75" s="21" t="n"/>
      <c r="B75" s="44" t="n"/>
      <c r="C75" s="25" t="n"/>
    </row>
    <row r="76">
      <c r="A76" s="21" t="n"/>
      <c r="B76" s="44" t="n"/>
      <c r="C76" s="25" t="n"/>
    </row>
    <row r="77">
      <c r="A77" s="21" t="n"/>
      <c r="B77" s="44" t="n"/>
      <c r="C77" s="25" t="n"/>
    </row>
    <row r="78">
      <c r="A78" s="21" t="n"/>
      <c r="B78" s="44" t="n"/>
      <c r="C78" s="25" t="n"/>
    </row>
    <row r="79">
      <c r="A79" s="21" t="n"/>
      <c r="B79" s="44" t="n"/>
      <c r="C79" s="25" t="n"/>
    </row>
    <row r="80">
      <c r="A80" s="21" t="n"/>
      <c r="B80" s="44" t="n"/>
      <c r="C80" s="25" t="n"/>
    </row>
    <row r="81">
      <c r="A81" s="21" t="n"/>
      <c r="B81" s="44" t="n"/>
      <c r="C81" s="25" t="n"/>
    </row>
    <row r="82">
      <c r="A82" s="21" t="n"/>
      <c r="B82" s="44" t="n"/>
      <c r="C82" s="25" t="n"/>
    </row>
    <row r="83">
      <c r="A83" s="21" t="n"/>
      <c r="B83" s="44" t="n"/>
      <c r="C83" s="25" t="n"/>
    </row>
    <row r="84">
      <c r="A84" s="21" t="n"/>
      <c r="B84" s="44" t="n"/>
      <c r="C84" s="25" t="n"/>
    </row>
    <row r="85">
      <c r="A85" s="21" t="n"/>
      <c r="B85" s="44" t="n"/>
      <c r="C85" s="25" t="n"/>
    </row>
    <row r="86">
      <c r="A86" s="21" t="n"/>
      <c r="B86" s="44" t="n"/>
      <c r="C86" s="25" t="n"/>
    </row>
    <row r="87">
      <c r="A87" s="21" t="n"/>
      <c r="B87" s="44" t="n"/>
      <c r="C87" s="25" t="n"/>
    </row>
    <row r="88">
      <c r="A88" s="21" t="n"/>
      <c r="B88" s="44" t="n"/>
      <c r="C88" s="25" t="n"/>
    </row>
    <row r="89">
      <c r="A89" s="21" t="n"/>
      <c r="B89" s="44" t="n"/>
      <c r="C89" s="25" t="n"/>
    </row>
    <row r="90">
      <c r="A90" s="21" t="n"/>
      <c r="B90" s="44" t="n"/>
      <c r="C90" s="25" t="n"/>
    </row>
    <row r="91">
      <c r="A91" s="21" t="n"/>
      <c r="B91" s="44" t="n"/>
      <c r="C91" s="25" t="n"/>
    </row>
    <row r="92">
      <c r="A92" s="21" t="n"/>
      <c r="B92" s="44" t="n"/>
      <c r="C92" s="25" t="n"/>
    </row>
    <row r="93">
      <c r="A93" s="21" t="n"/>
      <c r="B93" s="44" t="n"/>
      <c r="C93" s="25" t="n"/>
    </row>
    <row r="94">
      <c r="A94" s="21" t="n"/>
      <c r="B94" s="44" t="n"/>
      <c r="C94" s="25" t="n"/>
    </row>
    <row r="95">
      <c r="A95" s="21" t="n"/>
      <c r="B95" s="44" t="n"/>
      <c r="C95" s="25" t="n"/>
    </row>
    <row r="96">
      <c r="A96" s="21" t="n"/>
      <c r="B96" s="44" t="n"/>
      <c r="C96" s="25" t="n"/>
    </row>
    <row r="97">
      <c r="A97" s="21" t="n"/>
      <c r="B97" s="44" t="n"/>
      <c r="C97" s="25" t="n"/>
    </row>
    <row r="98">
      <c r="A98" s="21" t="n"/>
      <c r="B98" s="44" t="n"/>
      <c r="C98" s="25" t="n"/>
    </row>
    <row r="99">
      <c r="A99" s="21" t="n"/>
      <c r="B99" s="44" t="n"/>
      <c r="C99" s="25" t="n"/>
    </row>
    <row r="100">
      <c r="A100" s="21" t="n"/>
      <c r="B100" s="44" t="n"/>
      <c r="C100" s="25" t="n"/>
    </row>
    <row r="101">
      <c r="A101" s="21" t="n"/>
      <c r="B101" s="44" t="n"/>
      <c r="C101" s="25" t="n"/>
    </row>
    <row r="102">
      <c r="A102" s="21" t="n"/>
      <c r="B102" s="44" t="n"/>
      <c r="C102" s="25" t="n"/>
    </row>
    <row r="103">
      <c r="A103" s="21" t="n"/>
      <c r="B103" s="44" t="n"/>
      <c r="C103" s="25" t="n"/>
    </row>
    <row r="104">
      <c r="A104" s="21" t="n"/>
      <c r="B104" s="44" t="n"/>
      <c r="C104" s="25" t="n"/>
    </row>
  </sheetData>
  <autoFilter ref="A4:C104"/>
  <mergeCells count="1">
    <mergeCell ref="A1:H1"/>
  </mergeCells>
  <conditionalFormatting sqref="A5:C104">
    <cfRule type="expression" priority="1" dxfId="0" stopIfTrue="1">
      <formula>AND(COUNTA($A5:$C5)&gt;0,OR($A5="",$B5="",$C5=""))</formula>
    </cfRule>
  </conditionalFormatting>
  <conditionalFormatting sqref="A5:A104">
    <cfRule type="expression" priority="2" dxfId="0">
      <formula>AND($A5&lt;&gt;"",COUNTIF($A$5:$A$104,$A5)&gt;1)</formula>
    </cfRule>
  </conditionalFormatting>
  <conditionalFormatting sqref="F2:F3">
    <cfRule type="expression" priority="3" dxfId="0">
      <formula>$F$2&gt;$F$3</formula>
    </cfRule>
  </conditionalFormatting>
  <dataValidations count="6">
    <dataValidation sqref="C5:C104" showDropDown="0" showInputMessage="0" showErrorMessage="0" allowBlank="0" errorTitle="Opção inválida" error="Escolha Sim ou Não." promptTitle="Centro de custo" prompt="Informe se o centro de custo está ativo." type="list">
      <formula1>"Sim,Não"</formula1>
    </dataValidation>
    <dataValidation sqref="B5:B104" showDropDown="0" showInputMessage="0" showErrorMessage="0" allowBlank="0" errorTitle="Limite fora da faixa" error="Informe um limite entre zero e o máximo definido nas premissas." promptTitle="Limite mensal" prompt="Use um valor mensal em reais." type="decimal" operator="between">
      <formula1>0</formula1>
      <formula2>$F$7</formula2>
    </dataValidation>
    <dataValidation sqref="F2:F3" showDropDown="0" showInputMessage="0" showErrorMessage="0" allowBlank="0" errorTitle="Data inválida" error="Informe uma data válida dentro da faixa administrativa." type="date" operator="between">
      <formula1>DATE(2021,1,1)</formula1>
      <formula2>DATE(2036,12,31)</formula2>
    </dataValidation>
    <dataValidation sqref="F4" showDropDown="0" showInputMessage="0" showErrorMessage="0" allowBlank="0" errorTitle="Quantidade inválida" error="Informe uma quantidade máxima inteira e positiva." type="whole" operator="between">
      <formula1>1</formula1>
      <formula2>100000</formula2>
    </dataValidation>
    <dataValidation sqref="F5 F7" showDropDown="0" showInputMessage="0" showErrorMessage="0" allowBlank="0" errorTitle="Valor inválido" error="Informe um valor máximo positivo." type="decimal" operator="between">
      <formula1>0.01</formula1>
      <formula2>10000000</formula2>
    </dataValidation>
    <dataValidation sqref="F6" showDropDown="0" showInputMessage="0" showErrorMessage="0" allowBlank="0" errorTitle="Percentual inválido" error="O rateio máximo deve estar entre 1% e 100%." type="decimal" operator="between">
      <formula1>0.01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administrativo fictício</dc:creator>
  <dc:title xmlns:dc="http://purl.org/dc/elements/1.1/">Centros de custo dos ministérios</dc:title>
  <dc:subject xmlns:dc="http://purl.org/dc/elements/1.1/">Rateio e acompanhamento de gastos por ministério e atividade</dc:subject>
  <dcterms:created xmlns:dcterms="http://purl.org/dc/terms/" xmlns:xsi="http://www.w3.org/2001/XMLSchema-instance" xsi:type="dcterms:W3CDTF">2026-09-10T23:36:30Z</dcterms:created>
  <dcterms:modified xmlns:dcterms="http://purl.org/dc/terms/" xmlns:xsi="http://www.w3.org/2001/XMLSchema-instance" xsi:type="dcterms:W3CDTF">2026-09-10T23:36:31+00:00Z</dcterms:modified>
</cp:coreProperties>
</file>