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'Lançamentos'!$A$4:$K$104</definedName>
    <definedName name="_xlnm._FilterDatabase" localSheetId="2" hidden="1">'Premissas'!$D$3:$E$9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[$R$-pt-BR] #,##0.00"/>
    <numFmt numFmtId="165" formatCode="0.0%"/>
    <numFmt numFmtId="166" formatCode="mmm/yy"/>
    <numFmt numFmtId="167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243836"/>
      <sz val="10"/>
    </font>
    <font>
      <name val="Aptos"/>
      <b val="1"/>
      <color rgb="00FFFFFF"/>
      <sz val="10"/>
    </font>
    <font>
      <name val="Aptos"/>
      <b val="1"/>
      <color rgb="00243836"/>
      <sz val="10"/>
    </font>
    <font>
      <name val="Aptos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color rgb="00243836"/>
        <sz val="10"/>
      </font>
    </dxf>
    <dxf>
      <font>
        <name val="Aptos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'Resumo'!G13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'Resumo'!$F$14:$F$25</f>
            </numRef>
          </cat>
          <val>
            <numRef>
              <f>'Resumo'!$G$14:$G$25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numFmt formatCode="mmm/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</a:t>
                </a:r>
              </a:p>
            </rich>
          </tx>
        </title>
        <numFmt formatCode="R$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860000" cy="15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J2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6" customWidth="1" min="4" max="4"/>
    <col width="3" customWidth="1" min="5" max="5"/>
    <col width="14" customWidth="1" min="6" max="6"/>
    <col width="19" customWidth="1" min="7" max="7"/>
    <col width="3" customWidth="1" min="8" max="8"/>
    <col width="3" customWidth="1" min="9" max="9"/>
    <col width="3" customWidth="1" min="10" max="10"/>
  </cols>
  <sheetData>
    <row r="1" ht="27" customHeight="1">
      <c r="A1" s="1" t="inlineStr">
        <is>
          <t>Resumo da campanha de arrecadação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4" t="n"/>
    </row>
    <row r="2">
      <c r="A2" s="2">
        <f>IF(Premissas!B4="","Campanha fictícia",Premissas!B4)</f>
        <v/>
      </c>
    </row>
    <row r="3" ht="22" customHeight="1">
      <c r="A3" s="3" t="inlineStr">
        <is>
          <t>Meta total</t>
        </is>
      </c>
      <c r="B3" s="25">
        <f>IF(Premissas!B5="","",Premissas!B5)</f>
        <v/>
      </c>
    </row>
    <row r="4" ht="22" customHeight="1">
      <c r="A4" s="5" t="inlineStr">
        <is>
          <t>Valor previsto ativo</t>
        </is>
      </c>
      <c r="B4" s="26">
        <f>IF(COUNT('Lançamentos'!$G$5:$G$104)=0,"",SUMIFS('Lançamentos'!$G$5:$G$104,'Lançamentos'!$I$5:$I$104,"&lt;&gt;Cancelado"))</f>
        <v/>
      </c>
    </row>
    <row r="5" ht="22" customHeight="1">
      <c r="A5" s="3" t="inlineStr">
        <is>
          <t>Valor registrado como recebido</t>
        </is>
      </c>
      <c r="B5" s="25">
        <f>IF(COUNTIFS('Lançamentos'!$I$5:$I$104,"Recebido",'Lançamentos'!$H$5:$H$104,"&gt;0")+COUNTIFS('Lançamentos'!$I$5:$I$104,"Parcial",'Lançamentos'!$H$5:$H$104,"&gt;0")=0,"",SUMIFS('Lançamentos'!$H$5:$H$104,'Lançamentos'!$I$5:$I$104,"Recebido")+SUMIFS('Lançamentos'!$H$5:$H$104,'Lançamentos'!$I$5:$I$104,"Parcial"))</f>
        <v/>
      </c>
    </row>
    <row r="6" ht="22" customHeight="1">
      <c r="A6" s="5" t="inlineStr">
        <is>
          <t>Saldo até a meta</t>
        </is>
      </c>
      <c r="B6" s="26">
        <f>IF(B3="","",MAX(B3-IF(B5="",0,B5),0))</f>
        <v/>
      </c>
    </row>
    <row r="7" ht="22" customHeight="1">
      <c r="A7" s="3" t="inlineStr">
        <is>
          <t>Atingimento da meta</t>
        </is>
      </c>
      <c r="B7" s="27">
        <f>IFERROR(IF(OR(B3="",B3=0,B5=""),"",B5/B3),"")</f>
        <v/>
      </c>
    </row>
    <row r="8" ht="22" customHeight="1">
      <c r="A8" s="5" t="inlineStr">
        <is>
          <t>Registros lançados</t>
        </is>
      </c>
      <c r="B8" s="8">
        <f>IF(COUNTA('Lançamentos'!$A$5:$A$104)=0,"",COUNTA('Lançamentos'!$A$5:$A$104))</f>
        <v/>
      </c>
    </row>
    <row r="9" ht="22" customHeight="1">
      <c r="A9" s="3" t="inlineStr">
        <is>
          <t>Saldo de compromissos</t>
        </is>
      </c>
      <c r="B9" s="25">
        <f>IF(COUNT('Lançamentos'!$J$5:$J$104)=0,"",SUM('Lançamentos'!$J$5:$J$104))</f>
        <v/>
      </c>
    </row>
    <row r="10" ht="22" customHeight="1">
      <c r="A10" s="5" t="inlineStr">
        <is>
          <t>Dias até o encerramento</t>
        </is>
      </c>
      <c r="B10" s="8">
        <f>IF(Premissas!B7="","",MAX(Premissas!B7-TODAY(),0))</f>
        <v/>
      </c>
    </row>
    <row r="11" ht="22" customHeight="1"/>
    <row r="12" ht="22" customHeight="1">
      <c r="A12" s="9" t="inlineStr">
        <is>
          <t>Canal</t>
        </is>
      </c>
      <c r="B12" s="9" t="inlineStr">
        <is>
          <t>Meta</t>
        </is>
      </c>
      <c r="C12" s="9" t="inlineStr">
        <is>
          <t>Recebido</t>
        </is>
      </c>
      <c r="D12" s="9" t="inlineStr">
        <is>
          <t>% da meta</t>
        </is>
      </c>
    </row>
    <row r="13" ht="22" customHeight="1">
      <c r="A13" s="10">
        <f>IF(Premissas!D4="","",Premissas!D4)</f>
        <v/>
      </c>
      <c r="B13" s="25">
        <f>IF(Premissas!E4="","",Premissas!E4)</f>
        <v/>
      </c>
      <c r="C13" s="25">
        <f>IF(A13="","",IF(COUNTIFS('Lançamentos'!$C$5:$C$104,A13,'Lançamentos'!$I$5:$I$104,"Recebido",'Lançamentos'!$H$5:$H$104,"&gt;0")+COUNTIFS('Lançamentos'!$C$5:$C$104,A13,'Lançamentos'!$I$5:$I$104,"Parcial",'Lançamentos'!$H$5:$H$104,"&gt;0")=0,"",SUMIFS('Lançamentos'!$H$5:$H$104,'Lançamentos'!$C$5:$C$104,A13,'Lançamentos'!$I$5:$I$104,"Recebido")+SUMIFS('Lançamentos'!$H$5:$H$104,'Lançamentos'!$C$5:$C$104,A13,'Lançamentos'!$I$5:$I$104,"Parcial")))</f>
        <v/>
      </c>
      <c r="D13" s="27">
        <f>IFERROR(IF(OR(B13="",B13=0,C13=""),"",C13/B13),"")</f>
        <v/>
      </c>
      <c r="F13" s="9" t="inlineStr">
        <is>
          <t>Mês</t>
        </is>
      </c>
      <c r="G13" s="9" t="inlineStr">
        <is>
          <t>Recebido</t>
        </is>
      </c>
    </row>
    <row r="14" ht="22" customHeight="1">
      <c r="A14" s="11">
        <f>IF(Premissas!D5="","",Premissas!D5)</f>
        <v/>
      </c>
      <c r="B14" s="26">
        <f>IF(Premissas!E5="","",Premissas!E5)</f>
        <v/>
      </c>
      <c r="C14" s="26">
        <f>IF(A14="","",IF(COUNTIFS('Lançamentos'!$C$5:$C$104,A14,'Lançamentos'!$I$5:$I$104,"Recebido",'Lançamentos'!$H$5:$H$104,"&gt;0")+COUNTIFS('Lançamentos'!$C$5:$C$104,A14,'Lançamentos'!$I$5:$I$104,"Parcial",'Lançamentos'!$H$5:$H$104,"&gt;0")=0,"",SUMIFS('Lançamentos'!$H$5:$H$104,'Lançamentos'!$C$5:$C$104,A14,'Lançamentos'!$I$5:$I$104,"Recebido")+SUMIFS('Lançamentos'!$H$5:$H$104,'Lançamentos'!$C$5:$C$104,A14,'Lançamentos'!$I$5:$I$104,"Parcial")))</f>
        <v/>
      </c>
      <c r="D14" s="28">
        <f>IFERROR(IF(OR(B14="",B14=0,C14=""),"",C14/B14),"")</f>
        <v/>
      </c>
      <c r="F14" s="29">
        <f>IF(Premissas!$B$6="","",EDATE(Premissas!$B$6,0))</f>
        <v/>
      </c>
      <c r="G14" s="30">
        <f>IFERROR(IF(OR(F14="",F14&gt;Premissas!$B$7),"",IF(COUNTIFS('Lançamentos'!$A$5:$A$104,"&gt;="&amp;F14,'Lançamentos'!$A$5:$A$104,"&lt;"&amp;EDATE(F14,1),'Lançamentos'!$I$5:$I$104,"Recebido",'Lançamentos'!$H$5:$H$104,"&gt;0")+COUNTIFS('Lançamentos'!$A$5:$A$104,"&gt;="&amp;F14,'Lançamentos'!$A$5:$A$104,"&lt;"&amp;EDATE(F14,1),'Lançamentos'!$I$5:$I$104,"Parcial",'Lançamentos'!$H$5:$H$104,"&gt;0")=0,"",SUMIFS('Lançamentos'!$H$5:$H$104,'Lançamentos'!$A$5:$A$104,"&gt;="&amp;F14,'Lançamentos'!$A$5:$A$104,"&lt;"&amp;EDATE(F14,1),'Lançamentos'!$I$5:$I$104,"Recebido")+SUMIFS('Lançamentos'!$H$5:$H$104,'Lançamentos'!$A$5:$A$104,"&gt;="&amp;F14,'Lançamentos'!$A$5:$A$104,"&lt;"&amp;EDATE(F14,1),'Lançamentos'!$I$5:$I$104,"Parcial"))),"")</f>
        <v/>
      </c>
    </row>
    <row r="15" ht="22" customHeight="1">
      <c r="A15" s="10">
        <f>IF(Premissas!D6="","",Premissas!D6)</f>
        <v/>
      </c>
      <c r="B15" s="25">
        <f>IF(Premissas!E6="","",Premissas!E6)</f>
        <v/>
      </c>
      <c r="C15" s="25">
        <f>IF(A15="","",IF(COUNTIFS('Lançamentos'!$C$5:$C$104,A15,'Lançamentos'!$I$5:$I$104,"Recebido",'Lançamentos'!$H$5:$H$104,"&gt;0")+COUNTIFS('Lançamentos'!$C$5:$C$104,A15,'Lançamentos'!$I$5:$I$104,"Parcial",'Lançamentos'!$H$5:$H$104,"&gt;0")=0,"",SUMIFS('Lançamentos'!$H$5:$H$104,'Lançamentos'!$C$5:$C$104,A15,'Lançamentos'!$I$5:$I$104,"Recebido")+SUMIFS('Lançamentos'!$H$5:$H$104,'Lançamentos'!$C$5:$C$104,A15,'Lançamentos'!$I$5:$I$104,"Parcial")))</f>
        <v/>
      </c>
      <c r="D15" s="27">
        <f>IFERROR(IF(OR(B15="",B15=0,C15=""),"",C15/B15),"")</f>
        <v/>
      </c>
      <c r="F15" s="31">
        <f>IF(Premissas!$B$6="","",EDATE(Premissas!$B$6,1))</f>
        <v/>
      </c>
      <c r="G15" s="32">
        <f>IFERROR(IF(OR(F15="",F15&gt;Premissas!$B$7),"",IF(COUNTIFS('Lançamentos'!$A$5:$A$104,"&gt;="&amp;F15,'Lançamentos'!$A$5:$A$104,"&lt;"&amp;EDATE(F15,1),'Lançamentos'!$I$5:$I$104,"Recebido",'Lançamentos'!$H$5:$H$104,"&gt;0")+COUNTIFS('Lançamentos'!$A$5:$A$104,"&gt;="&amp;F15,'Lançamentos'!$A$5:$A$104,"&lt;"&amp;EDATE(F15,1),'Lançamentos'!$I$5:$I$104,"Parcial",'Lançamentos'!$H$5:$H$104,"&gt;0")=0,"",SUMIFS('Lançamentos'!$H$5:$H$104,'Lançamentos'!$A$5:$A$104,"&gt;="&amp;F15,'Lançamentos'!$A$5:$A$104,"&lt;"&amp;EDATE(F15,1),'Lançamentos'!$I$5:$I$104,"Recebido")+SUMIFS('Lançamentos'!$H$5:$H$104,'Lançamentos'!$A$5:$A$104,"&gt;="&amp;F15,'Lançamentos'!$A$5:$A$104,"&lt;"&amp;EDATE(F15,1),'Lançamentos'!$I$5:$I$104,"Parcial"))),"")</f>
        <v/>
      </c>
    </row>
    <row r="16" ht="22" customHeight="1">
      <c r="A16" s="11">
        <f>IF(Premissas!D7="","",Premissas!D7)</f>
        <v/>
      </c>
      <c r="B16" s="26">
        <f>IF(Premissas!E7="","",Premissas!E7)</f>
        <v/>
      </c>
      <c r="C16" s="26">
        <f>IF(A16="","",IF(COUNTIFS('Lançamentos'!$C$5:$C$104,A16,'Lançamentos'!$I$5:$I$104,"Recebido",'Lançamentos'!$H$5:$H$104,"&gt;0")+COUNTIFS('Lançamentos'!$C$5:$C$104,A16,'Lançamentos'!$I$5:$I$104,"Parcial",'Lançamentos'!$H$5:$H$104,"&gt;0")=0,"",SUMIFS('Lançamentos'!$H$5:$H$104,'Lançamentos'!$C$5:$C$104,A16,'Lançamentos'!$I$5:$I$104,"Recebido")+SUMIFS('Lançamentos'!$H$5:$H$104,'Lançamentos'!$C$5:$C$104,A16,'Lançamentos'!$I$5:$I$104,"Parcial")))</f>
        <v/>
      </c>
      <c r="D16" s="28">
        <f>IFERROR(IF(OR(B16="",B16=0,C16=""),"",C16/B16),"")</f>
        <v/>
      </c>
      <c r="F16" s="29">
        <f>IF(Premissas!$B$6="","",EDATE(Premissas!$B$6,2))</f>
        <v/>
      </c>
      <c r="G16" s="30">
        <f>IFERROR(IF(OR(F16="",F16&gt;Premissas!$B$7),"",IF(COUNTIFS('Lançamentos'!$A$5:$A$104,"&gt;="&amp;F16,'Lançamentos'!$A$5:$A$104,"&lt;"&amp;EDATE(F16,1),'Lançamentos'!$I$5:$I$104,"Recebido",'Lançamentos'!$H$5:$H$104,"&gt;0")+COUNTIFS('Lançamentos'!$A$5:$A$104,"&gt;="&amp;F16,'Lançamentos'!$A$5:$A$104,"&lt;"&amp;EDATE(F16,1),'Lançamentos'!$I$5:$I$104,"Parcial",'Lançamentos'!$H$5:$H$104,"&gt;0")=0,"",SUMIFS('Lançamentos'!$H$5:$H$104,'Lançamentos'!$A$5:$A$104,"&gt;="&amp;F16,'Lançamentos'!$A$5:$A$104,"&lt;"&amp;EDATE(F16,1),'Lançamentos'!$I$5:$I$104,"Recebido")+SUMIFS('Lançamentos'!$H$5:$H$104,'Lançamentos'!$A$5:$A$104,"&gt;="&amp;F16,'Lançamentos'!$A$5:$A$104,"&lt;"&amp;EDATE(F16,1),'Lançamentos'!$I$5:$I$104,"Parcial"))),"")</f>
        <v/>
      </c>
    </row>
    <row r="17" ht="22" customHeight="1">
      <c r="A17" s="10">
        <f>IF(Premissas!D8="","",Premissas!D8)</f>
        <v/>
      </c>
      <c r="B17" s="25">
        <f>IF(Premissas!E8="","",Premissas!E8)</f>
        <v/>
      </c>
      <c r="C17" s="25">
        <f>IF(A17="","",IF(COUNTIFS('Lançamentos'!$C$5:$C$104,A17,'Lançamentos'!$I$5:$I$104,"Recebido",'Lançamentos'!$H$5:$H$104,"&gt;0")+COUNTIFS('Lançamentos'!$C$5:$C$104,A17,'Lançamentos'!$I$5:$I$104,"Parcial",'Lançamentos'!$H$5:$H$104,"&gt;0")=0,"",SUMIFS('Lançamentos'!$H$5:$H$104,'Lançamentos'!$C$5:$C$104,A17,'Lançamentos'!$I$5:$I$104,"Recebido")+SUMIFS('Lançamentos'!$H$5:$H$104,'Lançamentos'!$C$5:$C$104,A17,'Lançamentos'!$I$5:$I$104,"Parcial")))</f>
        <v/>
      </c>
      <c r="D17" s="27">
        <f>IFERROR(IF(OR(B17="",B17=0,C17=""),"",C17/B17),"")</f>
        <v/>
      </c>
      <c r="F17" s="31">
        <f>IF(Premissas!$B$6="","",EDATE(Premissas!$B$6,3))</f>
        <v/>
      </c>
      <c r="G17" s="32">
        <f>IFERROR(IF(OR(F17="",F17&gt;Premissas!$B$7),"",IF(COUNTIFS('Lançamentos'!$A$5:$A$104,"&gt;="&amp;F17,'Lançamentos'!$A$5:$A$104,"&lt;"&amp;EDATE(F17,1),'Lançamentos'!$I$5:$I$104,"Recebido",'Lançamentos'!$H$5:$H$104,"&gt;0")+COUNTIFS('Lançamentos'!$A$5:$A$104,"&gt;="&amp;F17,'Lançamentos'!$A$5:$A$104,"&lt;"&amp;EDATE(F17,1),'Lançamentos'!$I$5:$I$104,"Parcial",'Lançamentos'!$H$5:$H$104,"&gt;0")=0,"",SUMIFS('Lançamentos'!$H$5:$H$104,'Lançamentos'!$A$5:$A$104,"&gt;="&amp;F17,'Lançamentos'!$A$5:$A$104,"&lt;"&amp;EDATE(F17,1),'Lançamentos'!$I$5:$I$104,"Recebido")+SUMIFS('Lançamentos'!$H$5:$H$104,'Lançamentos'!$A$5:$A$104,"&gt;="&amp;F17,'Lançamentos'!$A$5:$A$104,"&lt;"&amp;EDATE(F17,1),'Lançamentos'!$I$5:$I$104,"Parcial"))),"")</f>
        <v/>
      </c>
    </row>
    <row r="18" ht="22" customHeight="1">
      <c r="A18" s="11">
        <f>IF(Premissas!D9="","",Premissas!D9)</f>
        <v/>
      </c>
      <c r="B18" s="26">
        <f>IF(Premissas!E9="","",Premissas!E9)</f>
        <v/>
      </c>
      <c r="C18" s="26">
        <f>IF(A18="","",IF(COUNTIFS('Lançamentos'!$C$5:$C$104,A18,'Lançamentos'!$I$5:$I$104,"Recebido",'Lançamentos'!$H$5:$H$104,"&gt;0")+COUNTIFS('Lançamentos'!$C$5:$C$104,A18,'Lançamentos'!$I$5:$I$104,"Parcial",'Lançamentos'!$H$5:$H$104,"&gt;0")=0,"",SUMIFS('Lançamentos'!$H$5:$H$104,'Lançamentos'!$C$5:$C$104,A18,'Lançamentos'!$I$5:$I$104,"Recebido")+SUMIFS('Lançamentos'!$H$5:$H$104,'Lançamentos'!$C$5:$C$104,A18,'Lançamentos'!$I$5:$I$104,"Parcial")))</f>
        <v/>
      </c>
      <c r="D18" s="28">
        <f>IFERROR(IF(OR(B18="",B18=0,C18=""),"",C18/B18),"")</f>
        <v/>
      </c>
      <c r="F18" s="29">
        <f>IF(Premissas!$B$6="","",EDATE(Premissas!$B$6,4))</f>
        <v/>
      </c>
      <c r="G18" s="30">
        <f>IFERROR(IF(OR(F18="",F18&gt;Premissas!$B$7),"",IF(COUNTIFS('Lançamentos'!$A$5:$A$104,"&gt;="&amp;F18,'Lançamentos'!$A$5:$A$104,"&lt;"&amp;EDATE(F18,1),'Lançamentos'!$I$5:$I$104,"Recebido",'Lançamentos'!$H$5:$H$104,"&gt;0")+COUNTIFS('Lançamentos'!$A$5:$A$104,"&gt;="&amp;F18,'Lançamentos'!$A$5:$A$104,"&lt;"&amp;EDATE(F18,1),'Lançamentos'!$I$5:$I$104,"Parcial",'Lançamentos'!$H$5:$H$104,"&gt;0")=0,"",SUMIFS('Lançamentos'!$H$5:$H$104,'Lançamentos'!$A$5:$A$104,"&gt;="&amp;F18,'Lançamentos'!$A$5:$A$104,"&lt;"&amp;EDATE(F18,1),'Lançamentos'!$I$5:$I$104,"Recebido")+SUMIFS('Lançamentos'!$H$5:$H$104,'Lançamentos'!$A$5:$A$104,"&gt;="&amp;F18,'Lançamentos'!$A$5:$A$104,"&lt;"&amp;EDATE(F18,1),'Lançamentos'!$I$5:$I$104,"Parcial"))),"")</f>
        <v/>
      </c>
    </row>
    <row r="19" ht="22" customHeight="1">
      <c r="F19" s="31">
        <f>IF(Premissas!$B$6="","",EDATE(Premissas!$B$6,5))</f>
        <v/>
      </c>
      <c r="G19" s="32">
        <f>IFERROR(IF(OR(F19="",F19&gt;Premissas!$B$7),"",IF(COUNTIFS('Lançamentos'!$A$5:$A$104,"&gt;="&amp;F19,'Lançamentos'!$A$5:$A$104,"&lt;"&amp;EDATE(F19,1),'Lançamentos'!$I$5:$I$104,"Recebido",'Lançamentos'!$H$5:$H$104,"&gt;0")+COUNTIFS('Lançamentos'!$A$5:$A$104,"&gt;="&amp;F19,'Lançamentos'!$A$5:$A$104,"&lt;"&amp;EDATE(F19,1),'Lançamentos'!$I$5:$I$104,"Parcial",'Lançamentos'!$H$5:$H$104,"&gt;0")=0,"",SUMIFS('Lançamentos'!$H$5:$H$104,'Lançamentos'!$A$5:$A$104,"&gt;="&amp;F19,'Lançamentos'!$A$5:$A$104,"&lt;"&amp;EDATE(F19,1),'Lançamentos'!$I$5:$I$104,"Recebido")+SUMIFS('Lançamentos'!$H$5:$H$104,'Lançamentos'!$A$5:$A$104,"&gt;="&amp;F19,'Lançamentos'!$A$5:$A$104,"&lt;"&amp;EDATE(F19,1),'Lançamentos'!$I$5:$I$104,"Parcial"))),"")</f>
        <v/>
      </c>
    </row>
    <row r="20" ht="22" customHeight="1">
      <c r="F20" s="29">
        <f>IF(Premissas!$B$6="","",EDATE(Premissas!$B$6,6))</f>
        <v/>
      </c>
      <c r="G20" s="30">
        <f>IFERROR(IF(OR(F20="",F20&gt;Premissas!$B$7),"",IF(COUNTIFS('Lançamentos'!$A$5:$A$104,"&gt;="&amp;F20,'Lançamentos'!$A$5:$A$104,"&lt;"&amp;EDATE(F20,1),'Lançamentos'!$I$5:$I$104,"Recebido",'Lançamentos'!$H$5:$H$104,"&gt;0")+COUNTIFS('Lançamentos'!$A$5:$A$104,"&gt;="&amp;F20,'Lançamentos'!$A$5:$A$104,"&lt;"&amp;EDATE(F20,1),'Lançamentos'!$I$5:$I$104,"Parcial",'Lançamentos'!$H$5:$H$104,"&gt;0")=0,"",SUMIFS('Lançamentos'!$H$5:$H$104,'Lançamentos'!$A$5:$A$104,"&gt;="&amp;F20,'Lançamentos'!$A$5:$A$104,"&lt;"&amp;EDATE(F20,1),'Lançamentos'!$I$5:$I$104,"Recebido")+SUMIFS('Lançamentos'!$H$5:$H$104,'Lançamentos'!$A$5:$A$104,"&gt;="&amp;F20,'Lançamentos'!$A$5:$A$104,"&lt;"&amp;EDATE(F20,1),'Lançamentos'!$I$5:$I$104,"Parcial"))),"")</f>
        <v/>
      </c>
    </row>
    <row r="21" ht="22" customHeight="1">
      <c r="F21" s="31">
        <f>IF(Premissas!$B$6="","",EDATE(Premissas!$B$6,7))</f>
        <v/>
      </c>
      <c r="G21" s="32">
        <f>IFERROR(IF(OR(F21="",F21&gt;Premissas!$B$7),"",IF(COUNTIFS('Lançamentos'!$A$5:$A$104,"&gt;="&amp;F21,'Lançamentos'!$A$5:$A$104,"&lt;"&amp;EDATE(F21,1),'Lançamentos'!$I$5:$I$104,"Recebido",'Lançamentos'!$H$5:$H$104,"&gt;0")+COUNTIFS('Lançamentos'!$A$5:$A$104,"&gt;="&amp;F21,'Lançamentos'!$A$5:$A$104,"&lt;"&amp;EDATE(F21,1),'Lançamentos'!$I$5:$I$104,"Parcial",'Lançamentos'!$H$5:$H$104,"&gt;0")=0,"",SUMIFS('Lançamentos'!$H$5:$H$104,'Lançamentos'!$A$5:$A$104,"&gt;="&amp;F21,'Lançamentos'!$A$5:$A$104,"&lt;"&amp;EDATE(F21,1),'Lançamentos'!$I$5:$I$104,"Recebido")+SUMIFS('Lançamentos'!$H$5:$H$104,'Lançamentos'!$A$5:$A$104,"&gt;="&amp;F21,'Lançamentos'!$A$5:$A$104,"&lt;"&amp;EDATE(F21,1),'Lançamentos'!$I$5:$I$104,"Parcial"))),"")</f>
        <v/>
      </c>
    </row>
    <row r="22" ht="22" customHeight="1">
      <c r="F22" s="29">
        <f>IF(Premissas!$B$6="","",EDATE(Premissas!$B$6,8))</f>
        <v/>
      </c>
      <c r="G22" s="30">
        <f>IFERROR(IF(OR(F22="",F22&gt;Premissas!$B$7),"",IF(COUNTIFS('Lançamentos'!$A$5:$A$104,"&gt;="&amp;F22,'Lançamentos'!$A$5:$A$104,"&lt;"&amp;EDATE(F22,1),'Lançamentos'!$I$5:$I$104,"Recebido",'Lançamentos'!$H$5:$H$104,"&gt;0")+COUNTIFS('Lançamentos'!$A$5:$A$104,"&gt;="&amp;F22,'Lançamentos'!$A$5:$A$104,"&lt;"&amp;EDATE(F22,1),'Lançamentos'!$I$5:$I$104,"Parcial",'Lançamentos'!$H$5:$H$104,"&gt;0")=0,"",SUMIFS('Lançamentos'!$H$5:$H$104,'Lançamentos'!$A$5:$A$104,"&gt;="&amp;F22,'Lançamentos'!$A$5:$A$104,"&lt;"&amp;EDATE(F22,1),'Lançamentos'!$I$5:$I$104,"Recebido")+SUMIFS('Lançamentos'!$H$5:$H$104,'Lançamentos'!$A$5:$A$104,"&gt;="&amp;F22,'Lançamentos'!$A$5:$A$104,"&lt;"&amp;EDATE(F22,1),'Lançamentos'!$I$5:$I$104,"Parcial"))),"")</f>
        <v/>
      </c>
    </row>
    <row r="23" ht="22" customHeight="1">
      <c r="F23" s="31">
        <f>IF(Premissas!$B$6="","",EDATE(Premissas!$B$6,9))</f>
        <v/>
      </c>
      <c r="G23" s="32">
        <f>IFERROR(IF(OR(F23="",F23&gt;Premissas!$B$7),"",IF(COUNTIFS('Lançamentos'!$A$5:$A$104,"&gt;="&amp;F23,'Lançamentos'!$A$5:$A$104,"&lt;"&amp;EDATE(F23,1),'Lançamentos'!$I$5:$I$104,"Recebido",'Lançamentos'!$H$5:$H$104,"&gt;0")+COUNTIFS('Lançamentos'!$A$5:$A$104,"&gt;="&amp;F23,'Lançamentos'!$A$5:$A$104,"&lt;"&amp;EDATE(F23,1),'Lançamentos'!$I$5:$I$104,"Parcial",'Lançamentos'!$H$5:$H$104,"&gt;0")=0,"",SUMIFS('Lançamentos'!$H$5:$H$104,'Lançamentos'!$A$5:$A$104,"&gt;="&amp;F23,'Lançamentos'!$A$5:$A$104,"&lt;"&amp;EDATE(F23,1),'Lançamentos'!$I$5:$I$104,"Recebido")+SUMIFS('Lançamentos'!$H$5:$H$104,'Lançamentos'!$A$5:$A$104,"&gt;="&amp;F23,'Lançamentos'!$A$5:$A$104,"&lt;"&amp;EDATE(F23,1),'Lançamentos'!$I$5:$I$104,"Parcial"))),"")</f>
        <v/>
      </c>
    </row>
    <row r="24" ht="22" customHeight="1">
      <c r="F24" s="29">
        <f>IF(Premissas!$B$6="","",EDATE(Premissas!$B$6,10))</f>
        <v/>
      </c>
      <c r="G24" s="30">
        <f>IFERROR(IF(OR(F24="",F24&gt;Premissas!$B$7),"",IF(COUNTIFS('Lançamentos'!$A$5:$A$104,"&gt;="&amp;F24,'Lançamentos'!$A$5:$A$104,"&lt;"&amp;EDATE(F24,1),'Lançamentos'!$I$5:$I$104,"Recebido",'Lançamentos'!$H$5:$H$104,"&gt;0")+COUNTIFS('Lançamentos'!$A$5:$A$104,"&gt;="&amp;F24,'Lançamentos'!$A$5:$A$104,"&lt;"&amp;EDATE(F24,1),'Lançamentos'!$I$5:$I$104,"Parcial",'Lançamentos'!$H$5:$H$104,"&gt;0")=0,"",SUMIFS('Lançamentos'!$H$5:$H$104,'Lançamentos'!$A$5:$A$104,"&gt;="&amp;F24,'Lançamentos'!$A$5:$A$104,"&lt;"&amp;EDATE(F24,1),'Lançamentos'!$I$5:$I$104,"Recebido")+SUMIFS('Lançamentos'!$H$5:$H$104,'Lançamentos'!$A$5:$A$104,"&gt;="&amp;F24,'Lançamentos'!$A$5:$A$104,"&lt;"&amp;EDATE(F24,1),'Lançamentos'!$I$5:$I$104,"Parcial"))),"")</f>
        <v/>
      </c>
    </row>
    <row r="25" ht="22" customHeight="1">
      <c r="F25" s="31">
        <f>IF(Premissas!$B$6="","",EDATE(Premissas!$B$6,11))</f>
        <v/>
      </c>
      <c r="G25" s="32">
        <f>IFERROR(IF(OR(F25="",F25&gt;Premissas!$B$7),"",IF(COUNTIFS('Lançamentos'!$A$5:$A$104,"&gt;="&amp;F25,'Lançamentos'!$A$5:$A$104,"&lt;"&amp;EDATE(F25,1),'Lançamentos'!$I$5:$I$104,"Recebido",'Lançamentos'!$H$5:$H$104,"&gt;0")+COUNTIFS('Lançamentos'!$A$5:$A$104,"&gt;="&amp;F25,'Lançamentos'!$A$5:$A$104,"&lt;"&amp;EDATE(F25,1),'Lançamentos'!$I$5:$I$104,"Parcial",'Lançamentos'!$H$5:$H$104,"&gt;0")=0,"",SUMIFS('Lançamentos'!$H$5:$H$104,'Lançamentos'!$A$5:$A$104,"&gt;="&amp;F25,'Lançamentos'!$A$5:$A$104,"&lt;"&amp;EDATE(F25,1),'Lançamentos'!$I$5:$I$104,"Recebido")+SUMIFS('Lançamentos'!$H$5:$H$104,'Lançamentos'!$A$5:$A$104,"&gt;="&amp;F25,'Lançamentos'!$A$5:$A$104,"&lt;"&amp;EDATE(F25,1),'Lançamentos'!$I$5:$I$104,"Parcial"))),"")</f>
        <v/>
      </c>
    </row>
  </sheetData>
  <mergeCells count="1">
    <mergeCell ref="A1:J1"/>
  </mergeCells>
  <conditionalFormatting sqref="B5">
    <cfRule type="expression" priority="1" dxfId="0">
      <formula>AND(ISNUMBER(B5),B5&gt;0)</formula>
    </cfRule>
  </conditionalFormatting>
  <conditionalFormatting sqref="B7">
    <cfRule type="expression" priority="2" dxfId="0">
      <formula>AND(ISNUMBER(B7),B7&gt;=1)</formula>
    </cfRule>
  </conditionalFormatting>
  <conditionalFormatting sqref="B10">
    <cfRule type="expression" priority="3" dxfId="1">
      <formula>AND(ISNUMBER(B10),B10&gt;0,B10&lt;=30)</formula>
    </cfRule>
  </conditionalFormatting>
  <conditionalFormatting sqref="D13:D18">
    <cfRule type="expression" priority="4" dxfId="0">
      <formula>AND(ISNUMBER(D13),D13&gt;=1)</formula>
    </cfRule>
  </conditionalFormatting>
  <conditionalFormatting sqref="G14:G25">
    <cfRule type="expression" priority="5" dxfId="2">
      <formula>ISNUMBER(G14)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/>
  </sheetPr>
  <dimension ref="A1:K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38" customWidth="1" min="3" max="3"/>
    <col width="31" customWidth="1" min="4" max="4"/>
    <col width="29" customWidth="1" min="5" max="5"/>
    <col width="31" customWidth="1" min="6" max="6"/>
    <col width="17" customWidth="1" min="7" max="7"/>
    <col width="17" customWidth="1" min="8" max="8"/>
    <col width="17" customWidth="1" min="9" max="9"/>
    <col width="17" customWidth="1" min="10" max="10"/>
    <col width="42" customWidth="1" min="11" max="11"/>
  </cols>
  <sheetData>
    <row r="1" ht="27" customHeight="1">
      <c r="A1" s="1" t="inlineStr">
        <is>
          <t>Lançamentos da campanha de arrecadação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4" t="n"/>
    </row>
    <row r="2" ht="30" customHeight="1">
      <c r="A2" s="17" t="inlineStr">
        <is>
          <t>Registre apenas informações administrativas da campanha. Alertas vermelhos pedem conferência humana.</t>
        </is>
      </c>
    </row>
    <row r="3"/>
    <row r="4" ht="31" customHeight="1">
      <c r="A4" s="18" t="inlineStr">
        <is>
          <t>Data</t>
        </is>
      </c>
      <c r="B4" s="18" t="inlineStr">
        <is>
          <t>Descrição</t>
        </is>
      </c>
      <c r="C4" s="18" t="inlineStr">
        <is>
          <t>Canal</t>
        </is>
      </c>
      <c r="D4" s="18" t="inlineStr">
        <is>
          <t>Evento</t>
        </is>
      </c>
      <c r="E4" s="18" t="inlineStr">
        <is>
          <t>Ministério</t>
        </is>
      </c>
      <c r="F4" s="18" t="inlineStr">
        <is>
          <t>Responsável</t>
        </is>
      </c>
      <c r="G4" s="18" t="inlineStr">
        <is>
          <t>Valor previsto</t>
        </is>
      </c>
      <c r="H4" s="18" t="inlineStr">
        <is>
          <t>Valor recebido</t>
        </is>
      </c>
      <c r="I4" s="18" t="inlineStr">
        <is>
          <t>Status</t>
        </is>
      </c>
      <c r="J4" s="18" t="inlineStr">
        <is>
          <t>Saldo previsto</t>
        </is>
      </c>
      <c r="K4" s="18" t="inlineStr">
        <is>
          <t>Observação</t>
        </is>
      </c>
    </row>
    <row r="5" ht="35" customHeight="1">
      <c r="A5" s="33" t="n">
        <v>46034</v>
      </c>
      <c r="B5" s="20" t="inlineStr">
        <is>
          <t>Oferta do Culto Esperança Fictício</t>
        </is>
      </c>
      <c r="C5" s="20" t="inlineStr">
        <is>
          <t>Oferta presencial</t>
        </is>
      </c>
      <c r="D5" s="20" t="inlineStr">
        <is>
          <t>Culto Esperança Fictício</t>
        </is>
      </c>
      <c r="E5" s="20" t="inlineStr">
        <is>
          <t>Administração Fictícia</t>
        </is>
      </c>
      <c r="F5" s="20" t="inlineStr">
        <is>
          <t>Equipe Financeira Fictícia</t>
        </is>
      </c>
      <c r="G5" s="34" t="n">
        <v>4000</v>
      </c>
      <c r="H5" s="34" t="n">
        <v>4000</v>
      </c>
      <c r="I5" s="22" t="inlineStr">
        <is>
          <t>Recebido</t>
        </is>
      </c>
      <c r="J5" s="25">
        <f>IF(OR(A5="",G5=""),"",IF(I5="Cancelado",0,IFERROR(MAX(G5-IF(H5="",0,H5),0),"")))</f>
        <v/>
      </c>
      <c r="K5" s="20" t="inlineStr">
        <is>
          <t>Exemplo fictício registrado integralmente</t>
        </is>
      </c>
    </row>
    <row r="6" ht="35" customHeight="1">
      <c r="A6" s="33" t="n">
        <v>46050</v>
      </c>
      <c r="B6" s="20" t="inlineStr">
        <is>
          <t>Primeira etapa do Bazar Aurora Fictício</t>
        </is>
      </c>
      <c r="C6" s="20" t="inlineStr">
        <is>
          <t>Bazar solidário</t>
        </is>
      </c>
      <c r="D6" s="20" t="inlineStr">
        <is>
          <t>Bazar Aurora Fictício</t>
        </is>
      </c>
      <c r="E6" s="20" t="inlineStr">
        <is>
          <t>Ação Comunitária Fictícia</t>
        </is>
      </c>
      <c r="F6" s="20" t="inlineStr">
        <is>
          <t>Equipe de Eventos Fictícia</t>
        </is>
      </c>
      <c r="G6" s="34" t="n">
        <v>6500</v>
      </c>
      <c r="H6" s="34" t="n">
        <v>5200</v>
      </c>
      <c r="I6" s="22" t="inlineStr">
        <is>
          <t>Parcial</t>
        </is>
      </c>
      <c r="J6" s="26">
        <f>IF(OR(A6="",G6=""),"",IF(I6="Cancelado",0,IFERROR(MAX(G6-IF(H6="",0,H6),0),"")))</f>
        <v/>
      </c>
      <c r="K6" s="20" t="inlineStr">
        <is>
          <t>Saldo fictício ainda sujeito a conferência</t>
        </is>
      </c>
    </row>
    <row r="7" ht="35" customHeight="1">
      <c r="A7" s="33" t="n">
        <v>46068</v>
      </c>
      <c r="B7" s="20" t="inlineStr">
        <is>
          <t>Almoço Jardim Fictício — lote inicial</t>
        </is>
      </c>
      <c r="C7" s="20" t="inlineStr">
        <is>
          <t>Almoço beneficente</t>
        </is>
      </c>
      <c r="D7" s="20" t="inlineStr">
        <is>
          <t>Almoço Jardim Fictício</t>
        </is>
      </c>
      <c r="E7" s="20" t="inlineStr">
        <is>
          <t>Famílias Fictícias</t>
        </is>
      </c>
      <c r="F7" s="20" t="inlineStr">
        <is>
          <t>Equipe de Apoio Fictícia</t>
        </is>
      </c>
      <c r="G7" s="34" t="n">
        <v>7200</v>
      </c>
      <c r="H7" s="34" t="n">
        <v>7200</v>
      </c>
      <c r="I7" s="22" t="inlineStr">
        <is>
          <t>Recebido</t>
        </is>
      </c>
      <c r="J7" s="25">
        <f>IF(OR(A7="",G7=""),"",IF(I7="Cancelado",0,IFERROR(MAX(G7-IF(H7="",0,H7),0),"")))</f>
        <v/>
      </c>
      <c r="K7" s="20" t="inlineStr">
        <is>
          <t>Lançamento demonstrativo fictício</t>
        </is>
      </c>
    </row>
    <row r="8" ht="35" customHeight="1">
      <c r="A8" s="33" t="n">
        <v>46089</v>
      </c>
      <c r="B8" s="20" t="inlineStr">
        <is>
          <t>Divulgação da Campanha Horizonte Fictícia</t>
        </is>
      </c>
      <c r="C8" s="20" t="inlineStr">
        <is>
          <t>Campanha interna</t>
        </is>
      </c>
      <c r="D8" s="20" t="inlineStr">
        <is>
          <t>Encontro Horizonte Fictício</t>
        </is>
      </c>
      <c r="E8" s="20" t="inlineStr">
        <is>
          <t>Comunicação Fictícia</t>
        </is>
      </c>
      <c r="F8" s="20" t="inlineStr">
        <is>
          <t>Coordenação Fictícia A</t>
        </is>
      </c>
      <c r="G8" s="34" t="n">
        <v>3000</v>
      </c>
      <c r="H8" s="34" t="n"/>
      <c r="I8" s="22" t="inlineStr">
        <is>
          <t>Em divulgação</t>
        </is>
      </c>
      <c r="J8" s="26">
        <f>IF(OR(A8="",G8=""),"",IF(I8="Cancelado",0,IFERROR(MAX(G8-IF(H8="",0,H8),0),"")))</f>
        <v/>
      </c>
      <c r="K8" s="20" t="inlineStr">
        <is>
          <t>Previsão fictícia sem recebimento registrado</t>
        </is>
      </c>
    </row>
    <row r="9" ht="35" customHeight="1">
      <c r="A9" s="33" t="n">
        <v>46114</v>
      </c>
      <c r="B9" s="20" t="inlineStr">
        <is>
          <t>Contribuição de organização totalmente fictícia</t>
        </is>
      </c>
      <c r="C9" s="20" t="inlineStr">
        <is>
          <t>Contribuição de organização fictícia</t>
        </is>
      </c>
      <c r="D9" s="20" t="inlineStr">
        <is>
          <t>Ação sem evento fictícia</t>
        </is>
      </c>
      <c r="E9" s="20" t="inlineStr">
        <is>
          <t>Administração Fictícia</t>
        </is>
      </c>
      <c r="F9" s="20" t="inlineStr">
        <is>
          <t>Secretaria Fictícia</t>
        </is>
      </c>
      <c r="G9" s="34" t="n">
        <v>8500</v>
      </c>
      <c r="H9" s="34" t="n">
        <v>9000</v>
      </c>
      <c r="I9" s="22" t="inlineStr">
        <is>
          <t>Recebido</t>
        </is>
      </c>
      <c r="J9" s="25">
        <f>IF(OR(A9="",G9=""),"",IF(I9="Cancelado",0,IFERROR(MAX(G9-IF(H9="",0,H9),0),"")))</f>
        <v/>
      </c>
      <c r="K9" s="20" t="inlineStr">
        <is>
          <t>Valor acima do previsto para teste de alerta</t>
        </is>
      </c>
    </row>
    <row r="10" ht="35" customHeight="1">
      <c r="A10" s="33" t="n">
        <v>46160</v>
      </c>
      <c r="B10" s="20" t="inlineStr">
        <is>
          <t>Feira Semente Fictícia — estande solidário</t>
        </is>
      </c>
      <c r="C10" s="20" t="inlineStr">
        <is>
          <t>Outro canal</t>
        </is>
      </c>
      <c r="D10" s="20" t="inlineStr">
        <is>
          <t>Feira Semente Fictícia</t>
        </is>
      </c>
      <c r="E10" s="20" t="inlineStr">
        <is>
          <t>Juventude Fictícia</t>
        </is>
      </c>
      <c r="F10" s="20" t="inlineStr">
        <is>
          <t>Equipe de Eventos Fictícia</t>
        </is>
      </c>
      <c r="G10" s="34" t="n">
        <v>5600</v>
      </c>
      <c r="H10" s="34" t="n">
        <v>2800</v>
      </c>
      <c r="I10" s="22" t="inlineStr">
        <is>
          <t>Parcial</t>
        </is>
      </c>
      <c r="J10" s="26">
        <f>IF(OR(A10="",G10=""),"",IF(I10="Cancelado",0,IFERROR(MAX(G10-IF(H10="",0,H10),0),"")))</f>
        <v/>
      </c>
      <c r="K10" s="20" t="inlineStr">
        <is>
          <t>Exemplo fictício com recebimento parcial</t>
        </is>
      </c>
    </row>
    <row r="11" ht="35" customHeight="1">
      <c r="A11" s="33" t="n">
        <v>46183</v>
      </c>
      <c r="B11" s="20" t="inlineStr">
        <is>
          <t>Segunda etapa da Campanha Horizonte Fictícia</t>
        </is>
      </c>
      <c r="C11" s="20" t="inlineStr">
        <is>
          <t>Campanha interna</t>
        </is>
      </c>
      <c r="D11" s="20" t="inlineStr">
        <is>
          <t>Encontro Horizonte Fictício</t>
        </is>
      </c>
      <c r="E11" s="20" t="inlineStr">
        <is>
          <t>Música Fictícia</t>
        </is>
      </c>
      <c r="F11" s="20" t="inlineStr">
        <is>
          <t>Coordenação Fictícia B</t>
        </is>
      </c>
      <c r="G11" s="34" t="n">
        <v>10000</v>
      </c>
      <c r="H11" s="34" t="n"/>
      <c r="I11" s="22" t="inlineStr">
        <is>
          <t>Planejado</t>
        </is>
      </c>
      <c r="J11" s="25">
        <f>IF(OR(A11="",G11=""),"",IF(I11="Cancelado",0,IFERROR(MAX(G11-IF(H11="",0,H11),0),"")))</f>
        <v/>
      </c>
      <c r="K11" s="20" t="inlineStr">
        <is>
          <t>Planejamento administrativo fictício</t>
        </is>
      </c>
    </row>
    <row r="12" ht="35" customHeight="1">
      <c r="A12" s="33" t="n">
        <v>46208</v>
      </c>
      <c r="B12" s="20" t="inlineStr">
        <is>
          <t>Oferta especial do Encontro Horizonte Fictício</t>
        </is>
      </c>
      <c r="C12" s="20" t="inlineStr">
        <is>
          <t>Oferta presencial</t>
        </is>
      </c>
      <c r="D12" s="20" t="inlineStr">
        <is>
          <t>Encontro Horizonte Fictício</t>
        </is>
      </c>
      <c r="E12" s="20" t="inlineStr">
        <is>
          <t>Música Fictícia</t>
        </is>
      </c>
      <c r="F12" s="20" t="inlineStr">
        <is>
          <t>Equipe Financeira Fictícia</t>
        </is>
      </c>
      <c r="G12" s="34" t="n">
        <v>4500</v>
      </c>
      <c r="H12" s="34" t="n">
        <v>4500</v>
      </c>
      <c r="I12" s="22" t="inlineStr">
        <is>
          <t>Recebido</t>
        </is>
      </c>
      <c r="J12" s="26">
        <f>IF(OR(A12="",G12=""),"",IF(I12="Cancelado",0,IFERROR(MAX(G12-IF(H12="",0,H12),0),"")))</f>
        <v/>
      </c>
      <c r="K12" s="20" t="inlineStr">
        <is>
          <t>Exemplo fictício registrado integralmente</t>
        </is>
      </c>
    </row>
    <row r="13" ht="35" customHeight="1">
      <c r="A13" s="33" t="n">
        <v>46254</v>
      </c>
      <c r="B13" s="20" t="inlineStr">
        <is>
          <t>Segunda etapa do Bazar Aurora Fictício</t>
        </is>
      </c>
      <c r="C13" s="20" t="inlineStr">
        <is>
          <t>Bazar solidário</t>
        </is>
      </c>
      <c r="D13" s="20" t="inlineStr">
        <is>
          <t>Bazar Aurora Fictício</t>
        </is>
      </c>
      <c r="E13" s="20" t="inlineStr">
        <is>
          <t>Ação Comunitária Fictícia</t>
        </is>
      </c>
      <c r="F13" s="20" t="inlineStr">
        <is>
          <t>Equipe de Apoio Fictícia</t>
        </is>
      </c>
      <c r="G13" s="34" t="n">
        <v>6800</v>
      </c>
      <c r="H13" s="34" t="n"/>
      <c r="I13" s="22" t="inlineStr">
        <is>
          <t>Em divulgação</t>
        </is>
      </c>
      <c r="J13" s="25">
        <f>IF(OR(A13="",G13=""),"",IF(I13="Cancelado",0,IFERROR(MAX(G13-IF(H13="",0,H13),0),"")))</f>
        <v/>
      </c>
      <c r="K13" s="20" t="inlineStr">
        <is>
          <t>Previsão fictícia em divulgação</t>
        </is>
      </c>
    </row>
    <row r="14" ht="35" customHeight="1">
      <c r="A14" s="33" t="n">
        <v>46267</v>
      </c>
      <c r="B14" s="20" t="inlineStr">
        <is>
          <t>Almoço Jardim Fictício — etapa final</t>
        </is>
      </c>
      <c r="C14" s="20" t="inlineStr">
        <is>
          <t>Almoço beneficente</t>
        </is>
      </c>
      <c r="D14" s="20" t="inlineStr">
        <is>
          <t>Almoço Jardim Fictício</t>
        </is>
      </c>
      <c r="E14" s="20" t="inlineStr">
        <is>
          <t>Famílias Fictícias</t>
        </is>
      </c>
      <c r="F14" s="20" t="inlineStr">
        <is>
          <t>Coordenação Fictícia A</t>
        </is>
      </c>
      <c r="G14" s="34" t="n">
        <v>5200</v>
      </c>
      <c r="H14" s="34" t="n">
        <v>5200</v>
      </c>
      <c r="I14" s="22" t="inlineStr">
        <is>
          <t>Recebido</t>
        </is>
      </c>
      <c r="J14" s="26">
        <f>IF(OR(A14="",G14=""),"",IF(I14="Cancelado",0,IFERROR(MAX(G14-IF(H14="",0,H14),0),"")))</f>
        <v/>
      </c>
      <c r="K14" s="20" t="inlineStr">
        <is>
          <t>Lançamento demonstrativo fictício</t>
        </is>
      </c>
    </row>
    <row r="15" ht="22" customHeight="1">
      <c r="A15" s="33" t="n"/>
      <c r="B15" s="20" t="n"/>
      <c r="C15" s="20" t="n"/>
      <c r="D15" s="20" t="n"/>
      <c r="E15" s="20" t="n"/>
      <c r="F15" s="20" t="n"/>
      <c r="G15" s="34" t="n"/>
      <c r="H15" s="34" t="n"/>
      <c r="I15" s="22" t="n"/>
      <c r="J15" s="25">
        <f>IF(OR(A15="",G15=""),"",IF(I15="Cancelado",0,IFERROR(MAX(G15-IF(H15="",0,H15),0),"")))</f>
        <v/>
      </c>
      <c r="K15" s="20" t="n"/>
    </row>
    <row r="16" ht="22" customHeight="1">
      <c r="A16" s="33" t="n"/>
      <c r="B16" s="20" t="n"/>
      <c r="C16" s="20" t="n"/>
      <c r="D16" s="20" t="n"/>
      <c r="E16" s="20" t="n"/>
      <c r="F16" s="20" t="n"/>
      <c r="G16" s="34" t="n"/>
      <c r="H16" s="34" t="n"/>
      <c r="I16" s="22" t="n"/>
      <c r="J16" s="26">
        <f>IF(OR(A16="",G16=""),"",IF(I16="Cancelado",0,IFERROR(MAX(G16-IF(H16="",0,H16),0),"")))</f>
        <v/>
      </c>
      <c r="K16" s="20" t="n"/>
    </row>
    <row r="17" ht="22" customHeight="1">
      <c r="A17" s="33" t="n"/>
      <c r="B17" s="20" t="n"/>
      <c r="C17" s="20" t="n"/>
      <c r="D17" s="20" t="n"/>
      <c r="E17" s="20" t="n"/>
      <c r="F17" s="20" t="n"/>
      <c r="G17" s="34" t="n"/>
      <c r="H17" s="34" t="n"/>
      <c r="I17" s="22" t="n"/>
      <c r="J17" s="25">
        <f>IF(OR(A17="",G17=""),"",IF(I17="Cancelado",0,IFERROR(MAX(G17-IF(H17="",0,H17),0),"")))</f>
        <v/>
      </c>
      <c r="K17" s="20" t="n"/>
    </row>
    <row r="18" ht="22" customHeight="1">
      <c r="A18" s="33" t="n"/>
      <c r="B18" s="20" t="n"/>
      <c r="C18" s="20" t="n"/>
      <c r="D18" s="20" t="n"/>
      <c r="E18" s="20" t="n"/>
      <c r="F18" s="20" t="n"/>
      <c r="G18" s="34" t="n"/>
      <c r="H18" s="34" t="n"/>
      <c r="I18" s="22" t="n"/>
      <c r="J18" s="26">
        <f>IF(OR(A18="",G18=""),"",IF(I18="Cancelado",0,IFERROR(MAX(G18-IF(H18="",0,H18),0),"")))</f>
        <v/>
      </c>
      <c r="K18" s="20" t="n"/>
    </row>
    <row r="19" ht="22" customHeight="1">
      <c r="A19" s="33" t="n"/>
      <c r="B19" s="20" t="n"/>
      <c r="C19" s="20" t="n"/>
      <c r="D19" s="20" t="n"/>
      <c r="E19" s="20" t="n"/>
      <c r="F19" s="20" t="n"/>
      <c r="G19" s="34" t="n"/>
      <c r="H19" s="34" t="n"/>
      <c r="I19" s="22" t="n"/>
      <c r="J19" s="25">
        <f>IF(OR(A19="",G19=""),"",IF(I19="Cancelado",0,IFERROR(MAX(G19-IF(H19="",0,H19),0),"")))</f>
        <v/>
      </c>
      <c r="K19" s="20" t="n"/>
    </row>
    <row r="20" ht="22" customHeight="1">
      <c r="A20" s="33" t="n"/>
      <c r="B20" s="20" t="n"/>
      <c r="C20" s="20" t="n"/>
      <c r="D20" s="20" t="n"/>
      <c r="E20" s="20" t="n"/>
      <c r="F20" s="20" t="n"/>
      <c r="G20" s="34" t="n"/>
      <c r="H20" s="34" t="n"/>
      <c r="I20" s="22" t="n"/>
      <c r="J20" s="26">
        <f>IF(OR(A20="",G20=""),"",IF(I20="Cancelado",0,IFERROR(MAX(G20-IF(H20="",0,H20),0),"")))</f>
        <v/>
      </c>
      <c r="K20" s="20" t="n"/>
    </row>
    <row r="21" ht="22" customHeight="1">
      <c r="A21" s="33" t="n"/>
      <c r="B21" s="20" t="n"/>
      <c r="C21" s="20" t="n"/>
      <c r="D21" s="20" t="n"/>
      <c r="E21" s="20" t="n"/>
      <c r="F21" s="20" t="n"/>
      <c r="G21" s="34" t="n"/>
      <c r="H21" s="34" t="n"/>
      <c r="I21" s="22" t="n"/>
      <c r="J21" s="25">
        <f>IF(OR(A21="",G21=""),"",IF(I21="Cancelado",0,IFERROR(MAX(G21-IF(H21="",0,H21),0),"")))</f>
        <v/>
      </c>
      <c r="K21" s="20" t="n"/>
    </row>
    <row r="22" ht="22" customHeight="1">
      <c r="A22" s="33" t="n"/>
      <c r="B22" s="20" t="n"/>
      <c r="C22" s="20" t="n"/>
      <c r="D22" s="20" t="n"/>
      <c r="E22" s="20" t="n"/>
      <c r="F22" s="20" t="n"/>
      <c r="G22" s="34" t="n"/>
      <c r="H22" s="34" t="n"/>
      <c r="I22" s="22" t="n"/>
      <c r="J22" s="26">
        <f>IF(OR(A22="",G22=""),"",IF(I22="Cancelado",0,IFERROR(MAX(G22-IF(H22="",0,H22),0),"")))</f>
        <v/>
      </c>
      <c r="K22" s="20" t="n"/>
    </row>
    <row r="23" ht="22" customHeight="1">
      <c r="A23" s="33" t="n"/>
      <c r="B23" s="20" t="n"/>
      <c r="C23" s="20" t="n"/>
      <c r="D23" s="20" t="n"/>
      <c r="E23" s="20" t="n"/>
      <c r="F23" s="20" t="n"/>
      <c r="G23" s="34" t="n"/>
      <c r="H23" s="34" t="n"/>
      <c r="I23" s="22" t="n"/>
      <c r="J23" s="25">
        <f>IF(OR(A23="",G23=""),"",IF(I23="Cancelado",0,IFERROR(MAX(G23-IF(H23="",0,H23),0),"")))</f>
        <v/>
      </c>
      <c r="K23" s="20" t="n"/>
    </row>
    <row r="24" ht="22" customHeight="1">
      <c r="A24" s="33" t="n"/>
      <c r="B24" s="20" t="n"/>
      <c r="C24" s="20" t="n"/>
      <c r="D24" s="20" t="n"/>
      <c r="E24" s="20" t="n"/>
      <c r="F24" s="20" t="n"/>
      <c r="G24" s="34" t="n"/>
      <c r="H24" s="34" t="n"/>
      <c r="I24" s="22" t="n"/>
      <c r="J24" s="26">
        <f>IF(OR(A24="",G24=""),"",IF(I24="Cancelado",0,IFERROR(MAX(G24-IF(H24="",0,H24),0),"")))</f>
        <v/>
      </c>
      <c r="K24" s="20" t="n"/>
    </row>
    <row r="25" ht="22" customHeight="1">
      <c r="A25" s="33" t="n"/>
      <c r="B25" s="20" t="n"/>
      <c r="C25" s="20" t="n"/>
      <c r="D25" s="20" t="n"/>
      <c r="E25" s="20" t="n"/>
      <c r="F25" s="20" t="n"/>
      <c r="G25" s="34" t="n"/>
      <c r="H25" s="34" t="n"/>
      <c r="I25" s="22" t="n"/>
      <c r="J25" s="25">
        <f>IF(OR(A25="",G25=""),"",IF(I25="Cancelado",0,IFERROR(MAX(G25-IF(H25="",0,H25),0),"")))</f>
        <v/>
      </c>
      <c r="K25" s="20" t="n"/>
    </row>
    <row r="26" ht="22" customHeight="1">
      <c r="A26" s="33" t="n"/>
      <c r="B26" s="20" t="n"/>
      <c r="C26" s="20" t="n"/>
      <c r="D26" s="20" t="n"/>
      <c r="E26" s="20" t="n"/>
      <c r="F26" s="20" t="n"/>
      <c r="G26" s="34" t="n"/>
      <c r="H26" s="34" t="n"/>
      <c r="I26" s="22" t="n"/>
      <c r="J26" s="26">
        <f>IF(OR(A26="",G26=""),"",IF(I26="Cancelado",0,IFERROR(MAX(G26-IF(H26="",0,H26),0),"")))</f>
        <v/>
      </c>
      <c r="K26" s="20" t="n"/>
    </row>
    <row r="27" ht="22" customHeight="1">
      <c r="A27" s="33" t="n"/>
      <c r="B27" s="20" t="n"/>
      <c r="C27" s="20" t="n"/>
      <c r="D27" s="20" t="n"/>
      <c r="E27" s="20" t="n"/>
      <c r="F27" s="20" t="n"/>
      <c r="G27" s="34" t="n"/>
      <c r="H27" s="34" t="n"/>
      <c r="I27" s="22" t="n"/>
      <c r="J27" s="25">
        <f>IF(OR(A27="",G27=""),"",IF(I27="Cancelado",0,IFERROR(MAX(G27-IF(H27="",0,H27),0),"")))</f>
        <v/>
      </c>
      <c r="K27" s="20" t="n"/>
    </row>
    <row r="28" ht="22" customHeight="1">
      <c r="A28" s="33" t="n"/>
      <c r="B28" s="20" t="n"/>
      <c r="C28" s="20" t="n"/>
      <c r="D28" s="20" t="n"/>
      <c r="E28" s="20" t="n"/>
      <c r="F28" s="20" t="n"/>
      <c r="G28" s="34" t="n"/>
      <c r="H28" s="34" t="n"/>
      <c r="I28" s="22" t="n"/>
      <c r="J28" s="26">
        <f>IF(OR(A28="",G28=""),"",IF(I28="Cancelado",0,IFERROR(MAX(G28-IF(H28="",0,H28),0),"")))</f>
        <v/>
      </c>
      <c r="K28" s="20" t="n"/>
    </row>
    <row r="29" ht="22" customHeight="1">
      <c r="A29" s="33" t="n"/>
      <c r="B29" s="20" t="n"/>
      <c r="C29" s="20" t="n"/>
      <c r="D29" s="20" t="n"/>
      <c r="E29" s="20" t="n"/>
      <c r="F29" s="20" t="n"/>
      <c r="G29" s="34" t="n"/>
      <c r="H29" s="34" t="n"/>
      <c r="I29" s="22" t="n"/>
      <c r="J29" s="25">
        <f>IF(OR(A29="",G29=""),"",IF(I29="Cancelado",0,IFERROR(MAX(G29-IF(H29="",0,H29),0),"")))</f>
        <v/>
      </c>
      <c r="K29" s="20" t="n"/>
    </row>
    <row r="30" ht="22" customHeight="1">
      <c r="A30" s="33" t="n"/>
      <c r="B30" s="20" t="n"/>
      <c r="C30" s="20" t="n"/>
      <c r="D30" s="20" t="n"/>
      <c r="E30" s="20" t="n"/>
      <c r="F30" s="20" t="n"/>
      <c r="G30" s="34" t="n"/>
      <c r="H30" s="34" t="n"/>
      <c r="I30" s="22" t="n"/>
      <c r="J30" s="26">
        <f>IF(OR(A30="",G30=""),"",IF(I30="Cancelado",0,IFERROR(MAX(G30-IF(H30="",0,H30),0),"")))</f>
        <v/>
      </c>
      <c r="K30" s="20" t="n"/>
    </row>
    <row r="31" ht="22" customHeight="1">
      <c r="A31" s="33" t="n"/>
      <c r="B31" s="20" t="n"/>
      <c r="C31" s="20" t="n"/>
      <c r="D31" s="20" t="n"/>
      <c r="E31" s="20" t="n"/>
      <c r="F31" s="20" t="n"/>
      <c r="G31" s="34" t="n"/>
      <c r="H31" s="34" t="n"/>
      <c r="I31" s="22" t="n"/>
      <c r="J31" s="25">
        <f>IF(OR(A31="",G31=""),"",IF(I31="Cancelado",0,IFERROR(MAX(G31-IF(H31="",0,H31),0),"")))</f>
        <v/>
      </c>
      <c r="K31" s="20" t="n"/>
    </row>
    <row r="32" ht="22" customHeight="1">
      <c r="A32" s="33" t="n"/>
      <c r="B32" s="20" t="n"/>
      <c r="C32" s="20" t="n"/>
      <c r="D32" s="20" t="n"/>
      <c r="E32" s="20" t="n"/>
      <c r="F32" s="20" t="n"/>
      <c r="G32" s="34" t="n"/>
      <c r="H32" s="34" t="n"/>
      <c r="I32" s="22" t="n"/>
      <c r="J32" s="26">
        <f>IF(OR(A32="",G32=""),"",IF(I32="Cancelado",0,IFERROR(MAX(G32-IF(H32="",0,H32),0),"")))</f>
        <v/>
      </c>
      <c r="K32" s="20" t="n"/>
    </row>
    <row r="33" ht="22" customHeight="1">
      <c r="A33" s="33" t="n"/>
      <c r="B33" s="20" t="n"/>
      <c r="C33" s="20" t="n"/>
      <c r="D33" s="20" t="n"/>
      <c r="E33" s="20" t="n"/>
      <c r="F33" s="20" t="n"/>
      <c r="G33" s="34" t="n"/>
      <c r="H33" s="34" t="n"/>
      <c r="I33" s="22" t="n"/>
      <c r="J33" s="25">
        <f>IF(OR(A33="",G33=""),"",IF(I33="Cancelado",0,IFERROR(MAX(G33-IF(H33="",0,H33),0),"")))</f>
        <v/>
      </c>
      <c r="K33" s="20" t="n"/>
    </row>
    <row r="34" ht="22" customHeight="1">
      <c r="A34" s="33" t="n"/>
      <c r="B34" s="20" t="n"/>
      <c r="C34" s="20" t="n"/>
      <c r="D34" s="20" t="n"/>
      <c r="E34" s="20" t="n"/>
      <c r="F34" s="20" t="n"/>
      <c r="G34" s="34" t="n"/>
      <c r="H34" s="34" t="n"/>
      <c r="I34" s="22" t="n"/>
      <c r="J34" s="26">
        <f>IF(OR(A34="",G34=""),"",IF(I34="Cancelado",0,IFERROR(MAX(G34-IF(H34="",0,H34),0),"")))</f>
        <v/>
      </c>
      <c r="K34" s="20" t="n"/>
    </row>
    <row r="35" ht="22" customHeight="1">
      <c r="A35" s="33" t="n"/>
      <c r="B35" s="20" t="n"/>
      <c r="C35" s="20" t="n"/>
      <c r="D35" s="20" t="n"/>
      <c r="E35" s="20" t="n"/>
      <c r="F35" s="20" t="n"/>
      <c r="G35" s="34" t="n"/>
      <c r="H35" s="34" t="n"/>
      <c r="I35" s="22" t="n"/>
      <c r="J35" s="25">
        <f>IF(OR(A35="",G35=""),"",IF(I35="Cancelado",0,IFERROR(MAX(G35-IF(H35="",0,H35),0),"")))</f>
        <v/>
      </c>
      <c r="K35" s="20" t="n"/>
    </row>
    <row r="36" ht="22" customHeight="1">
      <c r="A36" s="33" t="n"/>
      <c r="B36" s="20" t="n"/>
      <c r="C36" s="20" t="n"/>
      <c r="D36" s="20" t="n"/>
      <c r="E36" s="20" t="n"/>
      <c r="F36" s="20" t="n"/>
      <c r="G36" s="34" t="n"/>
      <c r="H36" s="34" t="n"/>
      <c r="I36" s="22" t="n"/>
      <c r="J36" s="26">
        <f>IF(OR(A36="",G36=""),"",IF(I36="Cancelado",0,IFERROR(MAX(G36-IF(H36="",0,H36),0),"")))</f>
        <v/>
      </c>
      <c r="K36" s="20" t="n"/>
    </row>
    <row r="37" ht="22" customHeight="1">
      <c r="A37" s="33" t="n"/>
      <c r="B37" s="20" t="n"/>
      <c r="C37" s="20" t="n"/>
      <c r="D37" s="20" t="n"/>
      <c r="E37" s="20" t="n"/>
      <c r="F37" s="20" t="n"/>
      <c r="G37" s="34" t="n"/>
      <c r="H37" s="34" t="n"/>
      <c r="I37" s="22" t="n"/>
      <c r="J37" s="25">
        <f>IF(OR(A37="",G37=""),"",IF(I37="Cancelado",0,IFERROR(MAX(G37-IF(H37="",0,H37),0),"")))</f>
        <v/>
      </c>
      <c r="K37" s="20" t="n"/>
    </row>
    <row r="38" ht="22" customHeight="1">
      <c r="A38" s="33" t="n"/>
      <c r="B38" s="20" t="n"/>
      <c r="C38" s="20" t="n"/>
      <c r="D38" s="20" t="n"/>
      <c r="E38" s="20" t="n"/>
      <c r="F38" s="20" t="n"/>
      <c r="G38" s="34" t="n"/>
      <c r="H38" s="34" t="n"/>
      <c r="I38" s="22" t="n"/>
      <c r="J38" s="26">
        <f>IF(OR(A38="",G38=""),"",IF(I38="Cancelado",0,IFERROR(MAX(G38-IF(H38="",0,H38),0),"")))</f>
        <v/>
      </c>
      <c r="K38" s="20" t="n"/>
    </row>
    <row r="39" ht="22" customHeight="1">
      <c r="A39" s="33" t="n"/>
      <c r="B39" s="20" t="n"/>
      <c r="C39" s="20" t="n"/>
      <c r="D39" s="20" t="n"/>
      <c r="E39" s="20" t="n"/>
      <c r="F39" s="20" t="n"/>
      <c r="G39" s="34" t="n"/>
      <c r="H39" s="34" t="n"/>
      <c r="I39" s="22" t="n"/>
      <c r="J39" s="25">
        <f>IF(OR(A39="",G39=""),"",IF(I39="Cancelado",0,IFERROR(MAX(G39-IF(H39="",0,H39),0),"")))</f>
        <v/>
      </c>
      <c r="K39" s="20" t="n"/>
    </row>
    <row r="40" ht="22" customHeight="1">
      <c r="A40" s="33" t="n"/>
      <c r="B40" s="20" t="n"/>
      <c r="C40" s="20" t="n"/>
      <c r="D40" s="20" t="n"/>
      <c r="E40" s="20" t="n"/>
      <c r="F40" s="20" t="n"/>
      <c r="G40" s="34" t="n"/>
      <c r="H40" s="34" t="n"/>
      <c r="I40" s="22" t="n"/>
      <c r="J40" s="26">
        <f>IF(OR(A40="",G40=""),"",IF(I40="Cancelado",0,IFERROR(MAX(G40-IF(H40="",0,H40),0),"")))</f>
        <v/>
      </c>
      <c r="K40" s="20" t="n"/>
    </row>
    <row r="41" ht="22" customHeight="1">
      <c r="A41" s="33" t="n"/>
      <c r="B41" s="20" t="n"/>
      <c r="C41" s="20" t="n"/>
      <c r="D41" s="20" t="n"/>
      <c r="E41" s="20" t="n"/>
      <c r="F41" s="20" t="n"/>
      <c r="G41" s="34" t="n"/>
      <c r="H41" s="34" t="n"/>
      <c r="I41" s="22" t="n"/>
      <c r="J41" s="25">
        <f>IF(OR(A41="",G41=""),"",IF(I41="Cancelado",0,IFERROR(MAX(G41-IF(H41="",0,H41),0),"")))</f>
        <v/>
      </c>
      <c r="K41" s="20" t="n"/>
    </row>
    <row r="42" ht="22" customHeight="1">
      <c r="A42" s="33" t="n"/>
      <c r="B42" s="20" t="n"/>
      <c r="C42" s="20" t="n"/>
      <c r="D42" s="20" t="n"/>
      <c r="E42" s="20" t="n"/>
      <c r="F42" s="20" t="n"/>
      <c r="G42" s="34" t="n"/>
      <c r="H42" s="34" t="n"/>
      <c r="I42" s="22" t="n"/>
      <c r="J42" s="26">
        <f>IF(OR(A42="",G42=""),"",IF(I42="Cancelado",0,IFERROR(MAX(G42-IF(H42="",0,H42),0),"")))</f>
        <v/>
      </c>
      <c r="K42" s="20" t="n"/>
    </row>
    <row r="43" ht="22" customHeight="1">
      <c r="A43" s="33" t="n"/>
      <c r="B43" s="20" t="n"/>
      <c r="C43" s="20" t="n"/>
      <c r="D43" s="20" t="n"/>
      <c r="E43" s="20" t="n"/>
      <c r="F43" s="20" t="n"/>
      <c r="G43" s="34" t="n"/>
      <c r="H43" s="34" t="n"/>
      <c r="I43" s="22" t="n"/>
      <c r="J43" s="25">
        <f>IF(OR(A43="",G43=""),"",IF(I43="Cancelado",0,IFERROR(MAX(G43-IF(H43="",0,H43),0),"")))</f>
        <v/>
      </c>
      <c r="K43" s="20" t="n"/>
    </row>
    <row r="44" ht="22" customHeight="1">
      <c r="A44" s="33" t="n"/>
      <c r="B44" s="20" t="n"/>
      <c r="C44" s="20" t="n"/>
      <c r="D44" s="20" t="n"/>
      <c r="E44" s="20" t="n"/>
      <c r="F44" s="20" t="n"/>
      <c r="G44" s="34" t="n"/>
      <c r="H44" s="34" t="n"/>
      <c r="I44" s="22" t="n"/>
      <c r="J44" s="26">
        <f>IF(OR(A44="",G44=""),"",IF(I44="Cancelado",0,IFERROR(MAX(G44-IF(H44="",0,H44),0),"")))</f>
        <v/>
      </c>
      <c r="K44" s="20" t="n"/>
    </row>
    <row r="45" ht="22" customHeight="1">
      <c r="A45" s="33" t="n"/>
      <c r="B45" s="20" t="n"/>
      <c r="C45" s="20" t="n"/>
      <c r="D45" s="20" t="n"/>
      <c r="E45" s="20" t="n"/>
      <c r="F45" s="20" t="n"/>
      <c r="G45" s="34" t="n"/>
      <c r="H45" s="34" t="n"/>
      <c r="I45" s="22" t="n"/>
      <c r="J45" s="25">
        <f>IF(OR(A45="",G45=""),"",IF(I45="Cancelado",0,IFERROR(MAX(G45-IF(H45="",0,H45),0),"")))</f>
        <v/>
      </c>
      <c r="K45" s="20" t="n"/>
    </row>
    <row r="46" ht="22" customHeight="1">
      <c r="A46" s="33" t="n"/>
      <c r="B46" s="20" t="n"/>
      <c r="C46" s="20" t="n"/>
      <c r="D46" s="20" t="n"/>
      <c r="E46" s="20" t="n"/>
      <c r="F46" s="20" t="n"/>
      <c r="G46" s="34" t="n"/>
      <c r="H46" s="34" t="n"/>
      <c r="I46" s="22" t="n"/>
      <c r="J46" s="26">
        <f>IF(OR(A46="",G46=""),"",IF(I46="Cancelado",0,IFERROR(MAX(G46-IF(H46="",0,H46),0),"")))</f>
        <v/>
      </c>
      <c r="K46" s="20" t="n"/>
    </row>
    <row r="47" ht="22" customHeight="1">
      <c r="A47" s="33" t="n"/>
      <c r="B47" s="20" t="n"/>
      <c r="C47" s="20" t="n"/>
      <c r="D47" s="20" t="n"/>
      <c r="E47" s="20" t="n"/>
      <c r="F47" s="20" t="n"/>
      <c r="G47" s="34" t="n"/>
      <c r="H47" s="34" t="n"/>
      <c r="I47" s="22" t="n"/>
      <c r="J47" s="25">
        <f>IF(OR(A47="",G47=""),"",IF(I47="Cancelado",0,IFERROR(MAX(G47-IF(H47="",0,H47),0),"")))</f>
        <v/>
      </c>
      <c r="K47" s="20" t="n"/>
    </row>
    <row r="48" ht="22" customHeight="1">
      <c r="A48" s="33" t="n"/>
      <c r="B48" s="20" t="n"/>
      <c r="C48" s="20" t="n"/>
      <c r="D48" s="20" t="n"/>
      <c r="E48" s="20" t="n"/>
      <c r="F48" s="20" t="n"/>
      <c r="G48" s="34" t="n"/>
      <c r="H48" s="34" t="n"/>
      <c r="I48" s="22" t="n"/>
      <c r="J48" s="26">
        <f>IF(OR(A48="",G48=""),"",IF(I48="Cancelado",0,IFERROR(MAX(G48-IF(H48="",0,H48),0),"")))</f>
        <v/>
      </c>
      <c r="K48" s="20" t="n"/>
    </row>
    <row r="49" ht="22" customHeight="1">
      <c r="A49" s="33" t="n"/>
      <c r="B49" s="20" t="n"/>
      <c r="C49" s="20" t="n"/>
      <c r="D49" s="20" t="n"/>
      <c r="E49" s="20" t="n"/>
      <c r="F49" s="20" t="n"/>
      <c r="G49" s="34" t="n"/>
      <c r="H49" s="34" t="n"/>
      <c r="I49" s="22" t="n"/>
      <c r="J49" s="25">
        <f>IF(OR(A49="",G49=""),"",IF(I49="Cancelado",0,IFERROR(MAX(G49-IF(H49="",0,H49),0),"")))</f>
        <v/>
      </c>
      <c r="K49" s="20" t="n"/>
    </row>
    <row r="50" ht="22" customHeight="1">
      <c r="A50" s="33" t="n"/>
      <c r="B50" s="20" t="n"/>
      <c r="C50" s="20" t="n"/>
      <c r="D50" s="20" t="n"/>
      <c r="E50" s="20" t="n"/>
      <c r="F50" s="20" t="n"/>
      <c r="G50" s="34" t="n"/>
      <c r="H50" s="34" t="n"/>
      <c r="I50" s="22" t="n"/>
      <c r="J50" s="26">
        <f>IF(OR(A50="",G50=""),"",IF(I50="Cancelado",0,IFERROR(MAX(G50-IF(H50="",0,H50),0),"")))</f>
        <v/>
      </c>
      <c r="K50" s="20" t="n"/>
    </row>
    <row r="51" ht="22" customHeight="1">
      <c r="A51" s="33" t="n"/>
      <c r="B51" s="20" t="n"/>
      <c r="C51" s="20" t="n"/>
      <c r="D51" s="20" t="n"/>
      <c r="E51" s="20" t="n"/>
      <c r="F51" s="20" t="n"/>
      <c r="G51" s="34" t="n"/>
      <c r="H51" s="34" t="n"/>
      <c r="I51" s="22" t="n"/>
      <c r="J51" s="25">
        <f>IF(OR(A51="",G51=""),"",IF(I51="Cancelado",0,IFERROR(MAX(G51-IF(H51="",0,H51),0),"")))</f>
        <v/>
      </c>
      <c r="K51" s="20" t="n"/>
    </row>
    <row r="52" ht="22" customHeight="1">
      <c r="A52" s="33" t="n"/>
      <c r="B52" s="20" t="n"/>
      <c r="C52" s="20" t="n"/>
      <c r="D52" s="20" t="n"/>
      <c r="E52" s="20" t="n"/>
      <c r="F52" s="20" t="n"/>
      <c r="G52" s="34" t="n"/>
      <c r="H52" s="34" t="n"/>
      <c r="I52" s="22" t="n"/>
      <c r="J52" s="26">
        <f>IF(OR(A52="",G52=""),"",IF(I52="Cancelado",0,IFERROR(MAX(G52-IF(H52="",0,H52),0),"")))</f>
        <v/>
      </c>
      <c r="K52" s="20" t="n"/>
    </row>
    <row r="53" ht="22" customHeight="1">
      <c r="A53" s="33" t="n"/>
      <c r="B53" s="20" t="n"/>
      <c r="C53" s="20" t="n"/>
      <c r="D53" s="20" t="n"/>
      <c r="E53" s="20" t="n"/>
      <c r="F53" s="20" t="n"/>
      <c r="G53" s="34" t="n"/>
      <c r="H53" s="34" t="n"/>
      <c r="I53" s="22" t="n"/>
      <c r="J53" s="25">
        <f>IF(OR(A53="",G53=""),"",IF(I53="Cancelado",0,IFERROR(MAX(G53-IF(H53="",0,H53),0),"")))</f>
        <v/>
      </c>
      <c r="K53" s="20" t="n"/>
    </row>
    <row r="54" ht="22" customHeight="1">
      <c r="A54" s="33" t="n"/>
      <c r="B54" s="20" t="n"/>
      <c r="C54" s="20" t="n"/>
      <c r="D54" s="20" t="n"/>
      <c r="E54" s="20" t="n"/>
      <c r="F54" s="20" t="n"/>
      <c r="G54" s="34" t="n"/>
      <c r="H54" s="34" t="n"/>
      <c r="I54" s="22" t="n"/>
      <c r="J54" s="26">
        <f>IF(OR(A54="",G54=""),"",IF(I54="Cancelado",0,IFERROR(MAX(G54-IF(H54="",0,H54),0),"")))</f>
        <v/>
      </c>
      <c r="K54" s="20" t="n"/>
    </row>
    <row r="55" ht="22" customHeight="1">
      <c r="A55" s="33" t="n"/>
      <c r="B55" s="20" t="n"/>
      <c r="C55" s="20" t="n"/>
      <c r="D55" s="20" t="n"/>
      <c r="E55" s="20" t="n"/>
      <c r="F55" s="20" t="n"/>
      <c r="G55" s="34" t="n"/>
      <c r="H55" s="34" t="n"/>
      <c r="I55" s="22" t="n"/>
      <c r="J55" s="25">
        <f>IF(OR(A55="",G55=""),"",IF(I55="Cancelado",0,IFERROR(MAX(G55-IF(H55="",0,H55),0),"")))</f>
        <v/>
      </c>
      <c r="K55" s="20" t="n"/>
    </row>
    <row r="56" ht="22" customHeight="1">
      <c r="A56" s="33" t="n"/>
      <c r="B56" s="20" t="n"/>
      <c r="C56" s="20" t="n"/>
      <c r="D56" s="20" t="n"/>
      <c r="E56" s="20" t="n"/>
      <c r="F56" s="20" t="n"/>
      <c r="G56" s="34" t="n"/>
      <c r="H56" s="34" t="n"/>
      <c r="I56" s="22" t="n"/>
      <c r="J56" s="26">
        <f>IF(OR(A56="",G56=""),"",IF(I56="Cancelado",0,IFERROR(MAX(G56-IF(H56="",0,H56),0),"")))</f>
        <v/>
      </c>
      <c r="K56" s="20" t="n"/>
    </row>
    <row r="57" ht="22" customHeight="1">
      <c r="A57" s="33" t="n"/>
      <c r="B57" s="20" t="n"/>
      <c r="C57" s="20" t="n"/>
      <c r="D57" s="20" t="n"/>
      <c r="E57" s="20" t="n"/>
      <c r="F57" s="20" t="n"/>
      <c r="G57" s="34" t="n"/>
      <c r="H57" s="34" t="n"/>
      <c r="I57" s="22" t="n"/>
      <c r="J57" s="25">
        <f>IF(OR(A57="",G57=""),"",IF(I57="Cancelado",0,IFERROR(MAX(G57-IF(H57="",0,H57),0),"")))</f>
        <v/>
      </c>
      <c r="K57" s="20" t="n"/>
    </row>
    <row r="58" ht="22" customHeight="1">
      <c r="A58" s="33" t="n"/>
      <c r="B58" s="20" t="n"/>
      <c r="C58" s="20" t="n"/>
      <c r="D58" s="20" t="n"/>
      <c r="E58" s="20" t="n"/>
      <c r="F58" s="20" t="n"/>
      <c r="G58" s="34" t="n"/>
      <c r="H58" s="34" t="n"/>
      <c r="I58" s="22" t="n"/>
      <c r="J58" s="26">
        <f>IF(OR(A58="",G58=""),"",IF(I58="Cancelado",0,IFERROR(MAX(G58-IF(H58="",0,H58),0),"")))</f>
        <v/>
      </c>
      <c r="K58" s="20" t="n"/>
    </row>
    <row r="59" ht="22" customHeight="1">
      <c r="A59" s="33" t="n"/>
      <c r="B59" s="20" t="n"/>
      <c r="C59" s="20" t="n"/>
      <c r="D59" s="20" t="n"/>
      <c r="E59" s="20" t="n"/>
      <c r="F59" s="20" t="n"/>
      <c r="G59" s="34" t="n"/>
      <c r="H59" s="34" t="n"/>
      <c r="I59" s="22" t="n"/>
      <c r="J59" s="25">
        <f>IF(OR(A59="",G59=""),"",IF(I59="Cancelado",0,IFERROR(MAX(G59-IF(H59="",0,H59),0),"")))</f>
        <v/>
      </c>
      <c r="K59" s="20" t="n"/>
    </row>
    <row r="60" ht="22" customHeight="1">
      <c r="A60" s="33" t="n"/>
      <c r="B60" s="20" t="n"/>
      <c r="C60" s="20" t="n"/>
      <c r="D60" s="20" t="n"/>
      <c r="E60" s="20" t="n"/>
      <c r="F60" s="20" t="n"/>
      <c r="G60" s="34" t="n"/>
      <c r="H60" s="34" t="n"/>
      <c r="I60" s="22" t="n"/>
      <c r="J60" s="26">
        <f>IF(OR(A60="",G60=""),"",IF(I60="Cancelado",0,IFERROR(MAX(G60-IF(H60="",0,H60),0),"")))</f>
        <v/>
      </c>
      <c r="K60" s="20" t="n"/>
    </row>
    <row r="61" ht="22" customHeight="1">
      <c r="A61" s="33" t="n"/>
      <c r="B61" s="20" t="n"/>
      <c r="C61" s="20" t="n"/>
      <c r="D61" s="20" t="n"/>
      <c r="E61" s="20" t="n"/>
      <c r="F61" s="20" t="n"/>
      <c r="G61" s="34" t="n"/>
      <c r="H61" s="34" t="n"/>
      <c r="I61" s="22" t="n"/>
      <c r="J61" s="25">
        <f>IF(OR(A61="",G61=""),"",IF(I61="Cancelado",0,IFERROR(MAX(G61-IF(H61="",0,H61),0),"")))</f>
        <v/>
      </c>
      <c r="K61" s="20" t="n"/>
    </row>
    <row r="62" ht="22" customHeight="1">
      <c r="A62" s="33" t="n"/>
      <c r="B62" s="20" t="n"/>
      <c r="C62" s="20" t="n"/>
      <c r="D62" s="20" t="n"/>
      <c r="E62" s="20" t="n"/>
      <c r="F62" s="20" t="n"/>
      <c r="G62" s="34" t="n"/>
      <c r="H62" s="34" t="n"/>
      <c r="I62" s="22" t="n"/>
      <c r="J62" s="26">
        <f>IF(OR(A62="",G62=""),"",IF(I62="Cancelado",0,IFERROR(MAX(G62-IF(H62="",0,H62),0),"")))</f>
        <v/>
      </c>
      <c r="K62" s="20" t="n"/>
    </row>
    <row r="63" ht="22" customHeight="1">
      <c r="A63" s="33" t="n"/>
      <c r="B63" s="20" t="n"/>
      <c r="C63" s="20" t="n"/>
      <c r="D63" s="20" t="n"/>
      <c r="E63" s="20" t="n"/>
      <c r="F63" s="20" t="n"/>
      <c r="G63" s="34" t="n"/>
      <c r="H63" s="34" t="n"/>
      <c r="I63" s="22" t="n"/>
      <c r="J63" s="25">
        <f>IF(OR(A63="",G63=""),"",IF(I63="Cancelado",0,IFERROR(MAX(G63-IF(H63="",0,H63),0),"")))</f>
        <v/>
      </c>
      <c r="K63" s="20" t="n"/>
    </row>
    <row r="64" ht="22" customHeight="1">
      <c r="A64" s="33" t="n"/>
      <c r="B64" s="20" t="n"/>
      <c r="C64" s="20" t="n"/>
      <c r="D64" s="20" t="n"/>
      <c r="E64" s="20" t="n"/>
      <c r="F64" s="20" t="n"/>
      <c r="G64" s="34" t="n"/>
      <c r="H64" s="34" t="n"/>
      <c r="I64" s="22" t="n"/>
      <c r="J64" s="26">
        <f>IF(OR(A64="",G64=""),"",IF(I64="Cancelado",0,IFERROR(MAX(G64-IF(H64="",0,H64),0),"")))</f>
        <v/>
      </c>
      <c r="K64" s="20" t="n"/>
    </row>
    <row r="65" ht="22" customHeight="1">
      <c r="A65" s="33" t="n"/>
      <c r="B65" s="20" t="n"/>
      <c r="C65" s="20" t="n"/>
      <c r="D65" s="20" t="n"/>
      <c r="E65" s="20" t="n"/>
      <c r="F65" s="20" t="n"/>
      <c r="G65" s="34" t="n"/>
      <c r="H65" s="34" t="n"/>
      <c r="I65" s="22" t="n"/>
      <c r="J65" s="25">
        <f>IF(OR(A65="",G65=""),"",IF(I65="Cancelado",0,IFERROR(MAX(G65-IF(H65="",0,H65),0),"")))</f>
        <v/>
      </c>
      <c r="K65" s="20" t="n"/>
    </row>
    <row r="66" ht="22" customHeight="1">
      <c r="A66" s="33" t="n"/>
      <c r="B66" s="20" t="n"/>
      <c r="C66" s="20" t="n"/>
      <c r="D66" s="20" t="n"/>
      <c r="E66" s="20" t="n"/>
      <c r="F66" s="20" t="n"/>
      <c r="G66" s="34" t="n"/>
      <c r="H66" s="34" t="n"/>
      <c r="I66" s="22" t="n"/>
      <c r="J66" s="26">
        <f>IF(OR(A66="",G66=""),"",IF(I66="Cancelado",0,IFERROR(MAX(G66-IF(H66="",0,H66),0),"")))</f>
        <v/>
      </c>
      <c r="K66" s="20" t="n"/>
    </row>
    <row r="67" ht="22" customHeight="1">
      <c r="A67" s="33" t="n"/>
      <c r="B67" s="20" t="n"/>
      <c r="C67" s="20" t="n"/>
      <c r="D67" s="20" t="n"/>
      <c r="E67" s="20" t="n"/>
      <c r="F67" s="20" t="n"/>
      <c r="G67" s="34" t="n"/>
      <c r="H67" s="34" t="n"/>
      <c r="I67" s="22" t="n"/>
      <c r="J67" s="25">
        <f>IF(OR(A67="",G67=""),"",IF(I67="Cancelado",0,IFERROR(MAX(G67-IF(H67="",0,H67),0),"")))</f>
        <v/>
      </c>
      <c r="K67" s="20" t="n"/>
    </row>
    <row r="68" ht="22" customHeight="1">
      <c r="A68" s="33" t="n"/>
      <c r="B68" s="20" t="n"/>
      <c r="C68" s="20" t="n"/>
      <c r="D68" s="20" t="n"/>
      <c r="E68" s="20" t="n"/>
      <c r="F68" s="20" t="n"/>
      <c r="G68" s="34" t="n"/>
      <c r="H68" s="34" t="n"/>
      <c r="I68" s="22" t="n"/>
      <c r="J68" s="26">
        <f>IF(OR(A68="",G68=""),"",IF(I68="Cancelado",0,IFERROR(MAX(G68-IF(H68="",0,H68),0),"")))</f>
        <v/>
      </c>
      <c r="K68" s="20" t="n"/>
    </row>
    <row r="69" ht="22" customHeight="1">
      <c r="A69" s="33" t="n"/>
      <c r="B69" s="20" t="n"/>
      <c r="C69" s="20" t="n"/>
      <c r="D69" s="20" t="n"/>
      <c r="E69" s="20" t="n"/>
      <c r="F69" s="20" t="n"/>
      <c r="G69" s="34" t="n"/>
      <c r="H69" s="34" t="n"/>
      <c r="I69" s="22" t="n"/>
      <c r="J69" s="25">
        <f>IF(OR(A69="",G69=""),"",IF(I69="Cancelado",0,IFERROR(MAX(G69-IF(H69="",0,H69),0),"")))</f>
        <v/>
      </c>
      <c r="K69" s="20" t="n"/>
    </row>
    <row r="70" ht="22" customHeight="1">
      <c r="A70" s="33" t="n"/>
      <c r="B70" s="20" t="n"/>
      <c r="C70" s="20" t="n"/>
      <c r="D70" s="20" t="n"/>
      <c r="E70" s="20" t="n"/>
      <c r="F70" s="20" t="n"/>
      <c r="G70" s="34" t="n"/>
      <c r="H70" s="34" t="n"/>
      <c r="I70" s="22" t="n"/>
      <c r="J70" s="26">
        <f>IF(OR(A70="",G70=""),"",IF(I70="Cancelado",0,IFERROR(MAX(G70-IF(H70="",0,H70),0),"")))</f>
        <v/>
      </c>
      <c r="K70" s="20" t="n"/>
    </row>
    <row r="71" ht="22" customHeight="1">
      <c r="A71" s="33" t="n"/>
      <c r="B71" s="20" t="n"/>
      <c r="C71" s="20" t="n"/>
      <c r="D71" s="20" t="n"/>
      <c r="E71" s="20" t="n"/>
      <c r="F71" s="20" t="n"/>
      <c r="G71" s="34" t="n"/>
      <c r="H71" s="34" t="n"/>
      <c r="I71" s="22" t="n"/>
      <c r="J71" s="25">
        <f>IF(OR(A71="",G71=""),"",IF(I71="Cancelado",0,IFERROR(MAX(G71-IF(H71="",0,H71),0),"")))</f>
        <v/>
      </c>
      <c r="K71" s="20" t="n"/>
    </row>
    <row r="72" ht="22" customHeight="1">
      <c r="A72" s="33" t="n"/>
      <c r="B72" s="20" t="n"/>
      <c r="C72" s="20" t="n"/>
      <c r="D72" s="20" t="n"/>
      <c r="E72" s="20" t="n"/>
      <c r="F72" s="20" t="n"/>
      <c r="G72" s="34" t="n"/>
      <c r="H72" s="34" t="n"/>
      <c r="I72" s="22" t="n"/>
      <c r="J72" s="26">
        <f>IF(OR(A72="",G72=""),"",IF(I72="Cancelado",0,IFERROR(MAX(G72-IF(H72="",0,H72),0),"")))</f>
        <v/>
      </c>
      <c r="K72" s="20" t="n"/>
    </row>
    <row r="73" ht="22" customHeight="1">
      <c r="A73" s="33" t="n"/>
      <c r="B73" s="20" t="n"/>
      <c r="C73" s="20" t="n"/>
      <c r="D73" s="20" t="n"/>
      <c r="E73" s="20" t="n"/>
      <c r="F73" s="20" t="n"/>
      <c r="G73" s="34" t="n"/>
      <c r="H73" s="34" t="n"/>
      <c r="I73" s="22" t="n"/>
      <c r="J73" s="25">
        <f>IF(OR(A73="",G73=""),"",IF(I73="Cancelado",0,IFERROR(MAX(G73-IF(H73="",0,H73),0),"")))</f>
        <v/>
      </c>
      <c r="K73" s="20" t="n"/>
    </row>
    <row r="74" ht="22" customHeight="1">
      <c r="A74" s="33" t="n"/>
      <c r="B74" s="20" t="n"/>
      <c r="C74" s="20" t="n"/>
      <c r="D74" s="20" t="n"/>
      <c r="E74" s="20" t="n"/>
      <c r="F74" s="20" t="n"/>
      <c r="G74" s="34" t="n"/>
      <c r="H74" s="34" t="n"/>
      <c r="I74" s="22" t="n"/>
      <c r="J74" s="26">
        <f>IF(OR(A74="",G74=""),"",IF(I74="Cancelado",0,IFERROR(MAX(G74-IF(H74="",0,H74),0),"")))</f>
        <v/>
      </c>
      <c r="K74" s="20" t="n"/>
    </row>
    <row r="75" ht="22" customHeight="1">
      <c r="A75" s="33" t="n"/>
      <c r="B75" s="20" t="n"/>
      <c r="C75" s="20" t="n"/>
      <c r="D75" s="20" t="n"/>
      <c r="E75" s="20" t="n"/>
      <c r="F75" s="20" t="n"/>
      <c r="G75" s="34" t="n"/>
      <c r="H75" s="34" t="n"/>
      <c r="I75" s="22" t="n"/>
      <c r="J75" s="25">
        <f>IF(OR(A75="",G75=""),"",IF(I75="Cancelado",0,IFERROR(MAX(G75-IF(H75="",0,H75),0),"")))</f>
        <v/>
      </c>
      <c r="K75" s="20" t="n"/>
    </row>
    <row r="76" ht="22" customHeight="1">
      <c r="A76" s="33" t="n"/>
      <c r="B76" s="20" t="n"/>
      <c r="C76" s="20" t="n"/>
      <c r="D76" s="20" t="n"/>
      <c r="E76" s="20" t="n"/>
      <c r="F76" s="20" t="n"/>
      <c r="G76" s="34" t="n"/>
      <c r="H76" s="34" t="n"/>
      <c r="I76" s="22" t="n"/>
      <c r="J76" s="26">
        <f>IF(OR(A76="",G76=""),"",IF(I76="Cancelado",0,IFERROR(MAX(G76-IF(H76="",0,H76),0),"")))</f>
        <v/>
      </c>
      <c r="K76" s="20" t="n"/>
    </row>
    <row r="77" ht="22" customHeight="1">
      <c r="A77" s="33" t="n"/>
      <c r="B77" s="20" t="n"/>
      <c r="C77" s="20" t="n"/>
      <c r="D77" s="20" t="n"/>
      <c r="E77" s="20" t="n"/>
      <c r="F77" s="20" t="n"/>
      <c r="G77" s="34" t="n"/>
      <c r="H77" s="34" t="n"/>
      <c r="I77" s="22" t="n"/>
      <c r="J77" s="25">
        <f>IF(OR(A77="",G77=""),"",IF(I77="Cancelado",0,IFERROR(MAX(G77-IF(H77="",0,H77),0),"")))</f>
        <v/>
      </c>
      <c r="K77" s="20" t="n"/>
    </row>
    <row r="78" ht="22" customHeight="1">
      <c r="A78" s="33" t="n"/>
      <c r="B78" s="20" t="n"/>
      <c r="C78" s="20" t="n"/>
      <c r="D78" s="20" t="n"/>
      <c r="E78" s="20" t="n"/>
      <c r="F78" s="20" t="n"/>
      <c r="G78" s="34" t="n"/>
      <c r="H78" s="34" t="n"/>
      <c r="I78" s="22" t="n"/>
      <c r="J78" s="26">
        <f>IF(OR(A78="",G78=""),"",IF(I78="Cancelado",0,IFERROR(MAX(G78-IF(H78="",0,H78),0),"")))</f>
        <v/>
      </c>
      <c r="K78" s="20" t="n"/>
    </row>
    <row r="79" ht="22" customHeight="1">
      <c r="A79" s="33" t="n"/>
      <c r="B79" s="20" t="n"/>
      <c r="C79" s="20" t="n"/>
      <c r="D79" s="20" t="n"/>
      <c r="E79" s="20" t="n"/>
      <c r="F79" s="20" t="n"/>
      <c r="G79" s="34" t="n"/>
      <c r="H79" s="34" t="n"/>
      <c r="I79" s="22" t="n"/>
      <c r="J79" s="25">
        <f>IF(OR(A79="",G79=""),"",IF(I79="Cancelado",0,IFERROR(MAX(G79-IF(H79="",0,H79),0),"")))</f>
        <v/>
      </c>
      <c r="K79" s="20" t="n"/>
    </row>
    <row r="80" ht="22" customHeight="1">
      <c r="A80" s="33" t="n"/>
      <c r="B80" s="20" t="n"/>
      <c r="C80" s="20" t="n"/>
      <c r="D80" s="20" t="n"/>
      <c r="E80" s="20" t="n"/>
      <c r="F80" s="20" t="n"/>
      <c r="G80" s="34" t="n"/>
      <c r="H80" s="34" t="n"/>
      <c r="I80" s="22" t="n"/>
      <c r="J80" s="26">
        <f>IF(OR(A80="",G80=""),"",IF(I80="Cancelado",0,IFERROR(MAX(G80-IF(H80="",0,H80),0),"")))</f>
        <v/>
      </c>
      <c r="K80" s="20" t="n"/>
    </row>
    <row r="81" ht="22" customHeight="1">
      <c r="A81" s="33" t="n"/>
      <c r="B81" s="20" t="n"/>
      <c r="C81" s="20" t="n"/>
      <c r="D81" s="20" t="n"/>
      <c r="E81" s="20" t="n"/>
      <c r="F81" s="20" t="n"/>
      <c r="G81" s="34" t="n"/>
      <c r="H81" s="34" t="n"/>
      <c r="I81" s="22" t="n"/>
      <c r="J81" s="25">
        <f>IF(OR(A81="",G81=""),"",IF(I81="Cancelado",0,IFERROR(MAX(G81-IF(H81="",0,H81),0),"")))</f>
        <v/>
      </c>
      <c r="K81" s="20" t="n"/>
    </row>
    <row r="82" ht="22" customHeight="1">
      <c r="A82" s="33" t="n"/>
      <c r="B82" s="20" t="n"/>
      <c r="C82" s="20" t="n"/>
      <c r="D82" s="20" t="n"/>
      <c r="E82" s="20" t="n"/>
      <c r="F82" s="20" t="n"/>
      <c r="G82" s="34" t="n"/>
      <c r="H82" s="34" t="n"/>
      <c r="I82" s="22" t="n"/>
      <c r="J82" s="26">
        <f>IF(OR(A82="",G82=""),"",IF(I82="Cancelado",0,IFERROR(MAX(G82-IF(H82="",0,H82),0),"")))</f>
        <v/>
      </c>
      <c r="K82" s="20" t="n"/>
    </row>
    <row r="83" ht="22" customHeight="1">
      <c r="A83" s="33" t="n"/>
      <c r="B83" s="20" t="n"/>
      <c r="C83" s="20" t="n"/>
      <c r="D83" s="20" t="n"/>
      <c r="E83" s="20" t="n"/>
      <c r="F83" s="20" t="n"/>
      <c r="G83" s="34" t="n"/>
      <c r="H83" s="34" t="n"/>
      <c r="I83" s="22" t="n"/>
      <c r="J83" s="25">
        <f>IF(OR(A83="",G83=""),"",IF(I83="Cancelado",0,IFERROR(MAX(G83-IF(H83="",0,H83),0),"")))</f>
        <v/>
      </c>
      <c r="K83" s="20" t="n"/>
    </row>
    <row r="84" ht="22" customHeight="1">
      <c r="A84" s="33" t="n"/>
      <c r="B84" s="20" t="n"/>
      <c r="C84" s="20" t="n"/>
      <c r="D84" s="20" t="n"/>
      <c r="E84" s="20" t="n"/>
      <c r="F84" s="20" t="n"/>
      <c r="G84" s="34" t="n"/>
      <c r="H84" s="34" t="n"/>
      <c r="I84" s="22" t="n"/>
      <c r="J84" s="26">
        <f>IF(OR(A84="",G84=""),"",IF(I84="Cancelado",0,IFERROR(MAX(G84-IF(H84="",0,H84),0),"")))</f>
        <v/>
      </c>
      <c r="K84" s="20" t="n"/>
    </row>
    <row r="85" ht="22" customHeight="1">
      <c r="A85" s="33" t="n"/>
      <c r="B85" s="20" t="n"/>
      <c r="C85" s="20" t="n"/>
      <c r="D85" s="20" t="n"/>
      <c r="E85" s="20" t="n"/>
      <c r="F85" s="20" t="n"/>
      <c r="G85" s="34" t="n"/>
      <c r="H85" s="34" t="n"/>
      <c r="I85" s="22" t="n"/>
      <c r="J85" s="25">
        <f>IF(OR(A85="",G85=""),"",IF(I85="Cancelado",0,IFERROR(MAX(G85-IF(H85="",0,H85),0),"")))</f>
        <v/>
      </c>
      <c r="K85" s="20" t="n"/>
    </row>
    <row r="86" ht="22" customHeight="1">
      <c r="A86" s="33" t="n"/>
      <c r="B86" s="20" t="n"/>
      <c r="C86" s="20" t="n"/>
      <c r="D86" s="20" t="n"/>
      <c r="E86" s="20" t="n"/>
      <c r="F86" s="20" t="n"/>
      <c r="G86" s="34" t="n"/>
      <c r="H86" s="34" t="n"/>
      <c r="I86" s="22" t="n"/>
      <c r="J86" s="26">
        <f>IF(OR(A86="",G86=""),"",IF(I86="Cancelado",0,IFERROR(MAX(G86-IF(H86="",0,H86),0),"")))</f>
        <v/>
      </c>
      <c r="K86" s="20" t="n"/>
    </row>
    <row r="87" ht="22" customHeight="1">
      <c r="A87" s="33" t="n"/>
      <c r="B87" s="20" t="n"/>
      <c r="C87" s="20" t="n"/>
      <c r="D87" s="20" t="n"/>
      <c r="E87" s="20" t="n"/>
      <c r="F87" s="20" t="n"/>
      <c r="G87" s="34" t="n"/>
      <c r="H87" s="34" t="n"/>
      <c r="I87" s="22" t="n"/>
      <c r="J87" s="25">
        <f>IF(OR(A87="",G87=""),"",IF(I87="Cancelado",0,IFERROR(MAX(G87-IF(H87="",0,H87),0),"")))</f>
        <v/>
      </c>
      <c r="K87" s="20" t="n"/>
    </row>
    <row r="88" ht="22" customHeight="1">
      <c r="A88" s="33" t="n"/>
      <c r="B88" s="20" t="n"/>
      <c r="C88" s="20" t="n"/>
      <c r="D88" s="20" t="n"/>
      <c r="E88" s="20" t="n"/>
      <c r="F88" s="20" t="n"/>
      <c r="G88" s="34" t="n"/>
      <c r="H88" s="34" t="n"/>
      <c r="I88" s="22" t="n"/>
      <c r="J88" s="26">
        <f>IF(OR(A88="",G88=""),"",IF(I88="Cancelado",0,IFERROR(MAX(G88-IF(H88="",0,H88),0),"")))</f>
        <v/>
      </c>
      <c r="K88" s="20" t="n"/>
    </row>
    <row r="89" ht="22" customHeight="1">
      <c r="A89" s="33" t="n"/>
      <c r="B89" s="20" t="n"/>
      <c r="C89" s="20" t="n"/>
      <c r="D89" s="20" t="n"/>
      <c r="E89" s="20" t="n"/>
      <c r="F89" s="20" t="n"/>
      <c r="G89" s="34" t="n"/>
      <c r="H89" s="34" t="n"/>
      <c r="I89" s="22" t="n"/>
      <c r="J89" s="25">
        <f>IF(OR(A89="",G89=""),"",IF(I89="Cancelado",0,IFERROR(MAX(G89-IF(H89="",0,H89),0),"")))</f>
        <v/>
      </c>
      <c r="K89" s="20" t="n"/>
    </row>
    <row r="90" ht="22" customHeight="1">
      <c r="A90" s="33" t="n"/>
      <c r="B90" s="20" t="n"/>
      <c r="C90" s="20" t="n"/>
      <c r="D90" s="20" t="n"/>
      <c r="E90" s="20" t="n"/>
      <c r="F90" s="20" t="n"/>
      <c r="G90" s="34" t="n"/>
      <c r="H90" s="34" t="n"/>
      <c r="I90" s="22" t="n"/>
      <c r="J90" s="26">
        <f>IF(OR(A90="",G90=""),"",IF(I90="Cancelado",0,IFERROR(MAX(G90-IF(H90="",0,H90),0),"")))</f>
        <v/>
      </c>
      <c r="K90" s="20" t="n"/>
    </row>
    <row r="91" ht="22" customHeight="1">
      <c r="A91" s="33" t="n"/>
      <c r="B91" s="20" t="n"/>
      <c r="C91" s="20" t="n"/>
      <c r="D91" s="20" t="n"/>
      <c r="E91" s="20" t="n"/>
      <c r="F91" s="20" t="n"/>
      <c r="G91" s="34" t="n"/>
      <c r="H91" s="34" t="n"/>
      <c r="I91" s="22" t="n"/>
      <c r="J91" s="25">
        <f>IF(OR(A91="",G91=""),"",IF(I91="Cancelado",0,IFERROR(MAX(G91-IF(H91="",0,H91),0),"")))</f>
        <v/>
      </c>
      <c r="K91" s="20" t="n"/>
    </row>
    <row r="92" ht="22" customHeight="1">
      <c r="A92" s="33" t="n"/>
      <c r="B92" s="20" t="n"/>
      <c r="C92" s="20" t="n"/>
      <c r="D92" s="20" t="n"/>
      <c r="E92" s="20" t="n"/>
      <c r="F92" s="20" t="n"/>
      <c r="G92" s="34" t="n"/>
      <c r="H92" s="34" t="n"/>
      <c r="I92" s="22" t="n"/>
      <c r="J92" s="26">
        <f>IF(OR(A92="",G92=""),"",IF(I92="Cancelado",0,IFERROR(MAX(G92-IF(H92="",0,H92),0),"")))</f>
        <v/>
      </c>
      <c r="K92" s="20" t="n"/>
    </row>
    <row r="93" ht="22" customHeight="1">
      <c r="A93" s="33" t="n"/>
      <c r="B93" s="20" t="n"/>
      <c r="C93" s="20" t="n"/>
      <c r="D93" s="20" t="n"/>
      <c r="E93" s="20" t="n"/>
      <c r="F93" s="20" t="n"/>
      <c r="G93" s="34" t="n"/>
      <c r="H93" s="34" t="n"/>
      <c r="I93" s="22" t="n"/>
      <c r="J93" s="25">
        <f>IF(OR(A93="",G93=""),"",IF(I93="Cancelado",0,IFERROR(MAX(G93-IF(H93="",0,H93),0),"")))</f>
        <v/>
      </c>
      <c r="K93" s="20" t="n"/>
    </row>
    <row r="94" ht="22" customHeight="1">
      <c r="A94" s="33" t="n"/>
      <c r="B94" s="20" t="n"/>
      <c r="C94" s="20" t="n"/>
      <c r="D94" s="20" t="n"/>
      <c r="E94" s="20" t="n"/>
      <c r="F94" s="20" t="n"/>
      <c r="G94" s="34" t="n"/>
      <c r="H94" s="34" t="n"/>
      <c r="I94" s="22" t="n"/>
      <c r="J94" s="26">
        <f>IF(OR(A94="",G94=""),"",IF(I94="Cancelado",0,IFERROR(MAX(G94-IF(H94="",0,H94),0),"")))</f>
        <v/>
      </c>
      <c r="K94" s="20" t="n"/>
    </row>
    <row r="95" ht="22" customHeight="1">
      <c r="A95" s="33" t="n"/>
      <c r="B95" s="20" t="n"/>
      <c r="C95" s="20" t="n"/>
      <c r="D95" s="20" t="n"/>
      <c r="E95" s="20" t="n"/>
      <c r="F95" s="20" t="n"/>
      <c r="G95" s="34" t="n"/>
      <c r="H95" s="34" t="n"/>
      <c r="I95" s="22" t="n"/>
      <c r="J95" s="25">
        <f>IF(OR(A95="",G95=""),"",IF(I95="Cancelado",0,IFERROR(MAX(G95-IF(H95="",0,H95),0),"")))</f>
        <v/>
      </c>
      <c r="K95" s="20" t="n"/>
    </row>
    <row r="96" ht="22" customHeight="1">
      <c r="A96" s="33" t="n"/>
      <c r="B96" s="20" t="n"/>
      <c r="C96" s="20" t="n"/>
      <c r="D96" s="20" t="n"/>
      <c r="E96" s="20" t="n"/>
      <c r="F96" s="20" t="n"/>
      <c r="G96" s="34" t="n"/>
      <c r="H96" s="34" t="n"/>
      <c r="I96" s="22" t="n"/>
      <c r="J96" s="26">
        <f>IF(OR(A96="",G96=""),"",IF(I96="Cancelado",0,IFERROR(MAX(G96-IF(H96="",0,H96),0),"")))</f>
        <v/>
      </c>
      <c r="K96" s="20" t="n"/>
    </row>
    <row r="97" ht="22" customHeight="1">
      <c r="A97" s="33" t="n"/>
      <c r="B97" s="20" t="n"/>
      <c r="C97" s="20" t="n"/>
      <c r="D97" s="20" t="n"/>
      <c r="E97" s="20" t="n"/>
      <c r="F97" s="20" t="n"/>
      <c r="G97" s="34" t="n"/>
      <c r="H97" s="34" t="n"/>
      <c r="I97" s="22" t="n"/>
      <c r="J97" s="25">
        <f>IF(OR(A97="",G97=""),"",IF(I97="Cancelado",0,IFERROR(MAX(G97-IF(H97="",0,H97),0),"")))</f>
        <v/>
      </c>
      <c r="K97" s="20" t="n"/>
    </row>
    <row r="98" ht="22" customHeight="1">
      <c r="A98" s="33" t="n"/>
      <c r="B98" s="20" t="n"/>
      <c r="C98" s="20" t="n"/>
      <c r="D98" s="20" t="n"/>
      <c r="E98" s="20" t="n"/>
      <c r="F98" s="20" t="n"/>
      <c r="G98" s="34" t="n"/>
      <c r="H98" s="34" t="n"/>
      <c r="I98" s="22" t="n"/>
      <c r="J98" s="26">
        <f>IF(OR(A98="",G98=""),"",IF(I98="Cancelado",0,IFERROR(MAX(G98-IF(H98="",0,H98),0),"")))</f>
        <v/>
      </c>
      <c r="K98" s="20" t="n"/>
    </row>
    <row r="99" ht="22" customHeight="1">
      <c r="A99" s="33" t="n"/>
      <c r="B99" s="20" t="n"/>
      <c r="C99" s="20" t="n"/>
      <c r="D99" s="20" t="n"/>
      <c r="E99" s="20" t="n"/>
      <c r="F99" s="20" t="n"/>
      <c r="G99" s="34" t="n"/>
      <c r="H99" s="34" t="n"/>
      <c r="I99" s="22" t="n"/>
      <c r="J99" s="25">
        <f>IF(OR(A99="",G99=""),"",IF(I99="Cancelado",0,IFERROR(MAX(G99-IF(H99="",0,H99),0),"")))</f>
        <v/>
      </c>
      <c r="K99" s="20" t="n"/>
    </row>
    <row r="100" ht="22" customHeight="1">
      <c r="A100" s="33" t="n"/>
      <c r="B100" s="20" t="n"/>
      <c r="C100" s="20" t="n"/>
      <c r="D100" s="20" t="n"/>
      <c r="E100" s="20" t="n"/>
      <c r="F100" s="20" t="n"/>
      <c r="G100" s="34" t="n"/>
      <c r="H100" s="34" t="n"/>
      <c r="I100" s="22" t="n"/>
      <c r="J100" s="26">
        <f>IF(OR(A100="",G100=""),"",IF(I100="Cancelado",0,IFERROR(MAX(G100-IF(H100="",0,H100),0),"")))</f>
        <v/>
      </c>
      <c r="K100" s="20" t="n"/>
    </row>
    <row r="101" ht="22" customHeight="1">
      <c r="A101" s="33" t="n"/>
      <c r="B101" s="20" t="n"/>
      <c r="C101" s="20" t="n"/>
      <c r="D101" s="20" t="n"/>
      <c r="E101" s="20" t="n"/>
      <c r="F101" s="20" t="n"/>
      <c r="G101" s="34" t="n"/>
      <c r="H101" s="34" t="n"/>
      <c r="I101" s="22" t="n"/>
      <c r="J101" s="25">
        <f>IF(OR(A101="",G101=""),"",IF(I101="Cancelado",0,IFERROR(MAX(G101-IF(H101="",0,H101),0),"")))</f>
        <v/>
      </c>
      <c r="K101" s="20" t="n"/>
    </row>
    <row r="102" ht="22" customHeight="1">
      <c r="A102" s="33" t="n"/>
      <c r="B102" s="20" t="n"/>
      <c r="C102" s="20" t="n"/>
      <c r="D102" s="20" t="n"/>
      <c r="E102" s="20" t="n"/>
      <c r="F102" s="20" t="n"/>
      <c r="G102" s="34" t="n"/>
      <c r="H102" s="34" t="n"/>
      <c r="I102" s="22" t="n"/>
      <c r="J102" s="26">
        <f>IF(OR(A102="",G102=""),"",IF(I102="Cancelado",0,IFERROR(MAX(G102-IF(H102="",0,H102),0),"")))</f>
        <v/>
      </c>
      <c r="K102" s="20" t="n"/>
    </row>
    <row r="103" ht="22" customHeight="1">
      <c r="A103" s="33" t="n"/>
      <c r="B103" s="20" t="n"/>
      <c r="C103" s="20" t="n"/>
      <c r="D103" s="20" t="n"/>
      <c r="E103" s="20" t="n"/>
      <c r="F103" s="20" t="n"/>
      <c r="G103" s="34" t="n"/>
      <c r="H103" s="34" t="n"/>
      <c r="I103" s="22" t="n"/>
      <c r="J103" s="25">
        <f>IF(OR(A103="",G103=""),"",IF(I103="Cancelado",0,IFERROR(MAX(G103-IF(H103="",0,H103),0),"")))</f>
        <v/>
      </c>
      <c r="K103" s="20" t="n"/>
    </row>
    <row r="104" ht="22" customHeight="1">
      <c r="A104" s="33" t="n"/>
      <c r="B104" s="20" t="n"/>
      <c r="C104" s="20" t="n"/>
      <c r="D104" s="20" t="n"/>
      <c r="E104" s="20" t="n"/>
      <c r="F104" s="20" t="n"/>
      <c r="G104" s="34" t="n"/>
      <c r="H104" s="34" t="n"/>
      <c r="I104" s="22" t="n"/>
      <c r="J104" s="26">
        <f>IF(OR(A104="",G104=""),"",IF(I104="Cancelado",0,IFERROR(MAX(G104-IF(H104="",0,H104),0),"")))</f>
        <v/>
      </c>
      <c r="K104" s="20" t="n"/>
    </row>
  </sheetData>
  <autoFilter ref="A4:K104"/>
  <mergeCells count="1">
    <mergeCell ref="A1:K1"/>
  </mergeCells>
  <conditionalFormatting sqref="A5:K104">
    <cfRule type="expression" priority="1" dxfId="3" stopIfTrue="1">
      <formula>AND($A5&lt;&gt;"",$A5&lt;TODAY(),$J5&gt;0,$I5&lt;&gt;"Cancelado",$I5&lt;&gt;"Recebido")</formula>
    </cfRule>
  </conditionalFormatting>
  <conditionalFormatting sqref="G5:H104">
    <cfRule type="expression" priority="2" dxfId="1">
      <formula>AND($A5&lt;&gt;"",$G5&lt;&gt;"",$H5&lt;&gt;"",$H5&gt;$G5)</formula>
    </cfRule>
  </conditionalFormatting>
  <conditionalFormatting sqref="H5:I104">
    <cfRule type="expression" priority="3" dxfId="1">
      <formula>AND($A5&lt;&gt;"",$I5="Recebido",OR($H5="",$H5&lt;=0))</formula>
    </cfRule>
  </conditionalFormatting>
  <conditionalFormatting sqref="I5:I104">
    <cfRule type="expression" priority="4" dxfId="0">
      <formula>AND($A5&lt;&gt;"",$I5="Recebido",$H5&gt;0)</formula>
    </cfRule>
    <cfRule type="expression" priority="5" dxfId="1">
      <formula>AND($A5&lt;&gt;"",$I5="")</formula>
    </cfRule>
  </conditionalFormatting>
  <dataValidations count="7">
    <dataValidation sqref="A5:A104" showDropDown="0" showInputMessage="1" showErrorMessage="1" allowBlank="0" errorTitle="Data fora do período" error="Informe uma data dentro do período definido em Premissas." promptTitle="Data do lançamento" prompt="Use uma data entre o início e o fim da campanha." type="date" operator="between">
      <formula1>INDIRECT("Premissas!$B$6")</formula1>
      <formula2>INDIRECT("Premissas!$B$7")</formula2>
    </dataValidation>
    <dataValidation sqref="C5:C104" showDropDown="0" showInputMessage="1" showErrorMessage="1" allowBlank="0" errorTitle="Canal inválido" error="Escolha um canal disponível na planilha Premissas." promptTitle="Canal" prompt="Selecione um canal da lista editável." type="list">
      <formula1>INDIRECT("Premissas!$D$4:$D$9")</formula1>
    </dataValidation>
    <dataValidation sqref="D5:D104" showDropDown="0" showInputMessage="1" showErrorMessage="1" allowBlank="0" errorTitle="Evento inválido" error="Escolha um evento disponível na planilha Premissas." promptTitle="Evento" prompt="Selecione um evento fictício da lista." type="list">
      <formula1>INDIRECT("Premissas!$L$4:$L$9")</formula1>
    </dataValidation>
    <dataValidation sqref="E5:E104" showDropDown="0" showInputMessage="1" showErrorMessage="1" allowBlank="0" errorTitle="Ministério inválido" error="Escolha um ministério disponível na planilha Premissas." promptTitle="Ministério" prompt="Selecione o ministério administrativo relacionado." type="list">
      <formula1>INDIRECT("Premissas!$F$4:$F$9")</formula1>
    </dataValidation>
    <dataValidation sqref="F5:F104" showDropDown="0" showInputMessage="1" showErrorMessage="1" allowBlank="0" errorTitle="Responsável inválido" error="Escolha uma equipe fictícia disponível em Premissas." promptTitle="Responsável" prompt="Selecione uma função ou equipe fictícia." type="list">
      <formula1>INDIRECT("Premissas!$J$4:$J$9")</formula1>
    </dataValidation>
    <dataValidation sqref="G5:H104" showDropDown="0" showInputMessage="1" showErrorMessage="1" allowBlank="0" errorTitle="Valor fora do limite" error="Informe um valor entre zero e o limite editável definido em Premissas." promptTitle="Valor em reais" prompt="Use um valor não negativo dentro do limite por lançamento." type="decimal" operator="between">
      <formula1>0</formula1>
      <formula2>INDIRECT("Premissas!$B$8")</formula2>
    </dataValidation>
    <dataValidation sqref="I5:I104" showDropDown="0" showInputMessage="1" showErrorMessage="1" allowBlank="0" errorTitle="Status inválido" error="Escolha um status disponível na planilha Premissas." promptTitle="Status" prompt="O status é informado manualmente." type="list">
      <formula1>INDIRECT("Premissas!$H$4:$H$8")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/>
  </sheetPr>
  <dimension ref="A1:L10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5" customWidth="1" min="2" max="2"/>
    <col width="3" customWidth="1" min="3" max="3"/>
    <col width="38" customWidth="1" min="4" max="4"/>
    <col width="18" customWidth="1" min="5" max="5"/>
    <col width="29" customWidth="1" min="6" max="6"/>
    <col width="3" customWidth="1" min="7" max="7"/>
    <col width="18" customWidth="1" min="8" max="8"/>
    <col width="3" customWidth="1" min="9" max="9"/>
    <col width="30" customWidth="1" min="10" max="10"/>
    <col width="3" customWidth="1" min="11" max="11"/>
    <col width="30" customWidth="1" min="12" max="12"/>
  </cols>
  <sheetData>
    <row r="1" ht="27" customHeight="1">
      <c r="A1" s="1" t="inlineStr">
        <is>
          <t>Premissas da campanha de arrecadação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</row>
    <row r="2" ht="30" customHeight="1">
      <c r="A2" s="17" t="inlineStr">
        <is>
          <t>Células amarelas são editáveis. A diferença entre metas é apenas um alerta para conferência.</t>
        </is>
      </c>
    </row>
    <row r="3">
      <c r="A3" s="9" t="inlineStr">
        <is>
          <t>Premissa</t>
        </is>
      </c>
      <c r="B3" s="9" t="inlineStr">
        <is>
          <t>Valor</t>
        </is>
      </c>
      <c r="D3" s="9" t="inlineStr">
        <is>
          <t>Canal</t>
        </is>
      </c>
      <c r="E3" s="9" t="inlineStr">
        <is>
          <t>Meta por canal</t>
        </is>
      </c>
      <c r="F3" s="9" t="inlineStr">
        <is>
          <t>Ministério</t>
        </is>
      </c>
      <c r="H3" s="9" t="inlineStr">
        <is>
          <t>Status</t>
        </is>
      </c>
      <c r="J3" s="9" t="inlineStr">
        <is>
          <t>Responsável</t>
        </is>
      </c>
      <c r="L3" s="9" t="inlineStr">
        <is>
          <t>Evento</t>
        </is>
      </c>
    </row>
    <row r="4">
      <c r="A4" s="10" t="inlineStr">
        <is>
          <t>Nome da campanha</t>
        </is>
      </c>
      <c r="B4" s="20" t="inlineStr">
        <is>
          <t>Campanha Semeadura Fictícia - 2026</t>
        </is>
      </c>
      <c r="D4" s="20" t="inlineStr">
        <is>
          <t>Oferta presencial</t>
        </is>
      </c>
      <c r="E4" s="34" t="n">
        <v>15000</v>
      </c>
      <c r="F4" s="20" t="inlineStr">
        <is>
          <t>Administração Fictícia</t>
        </is>
      </c>
      <c r="H4" s="20" t="inlineStr">
        <is>
          <t>Planejado</t>
        </is>
      </c>
      <c r="J4" s="20" t="inlineStr">
        <is>
          <t>Equipe Financeira Fictícia</t>
        </is>
      </c>
      <c r="L4" s="20" t="inlineStr">
        <is>
          <t>Culto Esperança Fictício</t>
        </is>
      </c>
    </row>
    <row r="5">
      <c r="A5" s="11" t="inlineStr">
        <is>
          <t>Meta total</t>
        </is>
      </c>
      <c r="B5" s="34" t="n">
        <v>80000</v>
      </c>
      <c r="D5" s="20" t="inlineStr">
        <is>
          <t>Bazar solidário</t>
        </is>
      </c>
      <c r="E5" s="34" t="n">
        <v>14000</v>
      </c>
      <c r="F5" s="20" t="inlineStr">
        <is>
          <t>Ação Comunitária Fictícia</t>
        </is>
      </c>
      <c r="H5" s="20" t="inlineStr">
        <is>
          <t>Em divulgação</t>
        </is>
      </c>
      <c r="J5" s="20" t="inlineStr">
        <is>
          <t>Equipe de Eventos Fictícia</t>
        </is>
      </c>
      <c r="L5" s="20" t="inlineStr">
        <is>
          <t>Bazar Aurora Fictício</t>
        </is>
      </c>
    </row>
    <row r="6">
      <c r="A6" s="10" t="inlineStr">
        <is>
          <t>Data inicial</t>
        </is>
      </c>
      <c r="B6" s="33" t="n">
        <v>46023</v>
      </c>
      <c r="D6" s="20" t="inlineStr">
        <is>
          <t>Almoço beneficente</t>
        </is>
      </c>
      <c r="E6" s="34" t="n">
        <v>16000</v>
      </c>
      <c r="F6" s="20" t="inlineStr">
        <is>
          <t>Música Fictícia</t>
        </is>
      </c>
      <c r="H6" s="20" t="inlineStr">
        <is>
          <t>Parcial</t>
        </is>
      </c>
      <c r="J6" s="20" t="inlineStr">
        <is>
          <t>Equipe de Apoio Fictícia</t>
        </is>
      </c>
      <c r="L6" s="20" t="inlineStr">
        <is>
          <t>Almoço Jardim Fictício</t>
        </is>
      </c>
    </row>
    <row r="7">
      <c r="A7" s="11" t="inlineStr">
        <is>
          <t>Data final</t>
        </is>
      </c>
      <c r="B7" s="33" t="n">
        <v>46387</v>
      </c>
      <c r="D7" s="20" t="inlineStr">
        <is>
          <t>Campanha interna</t>
        </is>
      </c>
      <c r="E7" s="34" t="n">
        <v>12000</v>
      </c>
      <c r="F7" s="20" t="inlineStr">
        <is>
          <t>Famílias Fictícias</t>
        </is>
      </c>
      <c r="H7" s="20" t="inlineStr">
        <is>
          <t>Recebido</t>
        </is>
      </c>
      <c r="J7" s="20" t="inlineStr">
        <is>
          <t>Coordenação Fictícia A</t>
        </is>
      </c>
      <c r="L7" s="20" t="inlineStr">
        <is>
          <t>Encontro Horizonte Fictício</t>
        </is>
      </c>
    </row>
    <row r="8">
      <c r="A8" s="10" t="inlineStr">
        <is>
          <t>Limite por lançamento</t>
        </is>
      </c>
      <c r="B8" s="34" t="n">
        <v>50000</v>
      </c>
      <c r="D8" s="20" t="inlineStr">
        <is>
          <t>Contribuição de organização fictícia</t>
        </is>
      </c>
      <c r="E8" s="34" t="n">
        <v>18000</v>
      </c>
      <c r="F8" s="20" t="inlineStr">
        <is>
          <t>Juventude Fictícia</t>
        </is>
      </c>
      <c r="H8" s="20" t="inlineStr">
        <is>
          <t>Cancelado</t>
        </is>
      </c>
      <c r="J8" s="20" t="inlineStr">
        <is>
          <t>Coordenação Fictícia B</t>
        </is>
      </c>
      <c r="L8" s="20" t="inlineStr">
        <is>
          <t>Feira Semente Fictícia</t>
        </is>
      </c>
    </row>
    <row r="9">
      <c r="A9" s="11" t="inlineStr">
        <is>
          <t>Soma das metas por canal</t>
        </is>
      </c>
      <c r="B9" s="26">
        <f>IF(COUNT(E4:E9)=0,"",SUM(E4:E9))</f>
        <v/>
      </c>
      <c r="D9" s="20" t="inlineStr">
        <is>
          <t>Outro canal</t>
        </is>
      </c>
      <c r="E9" s="34" t="n">
        <v>5000</v>
      </c>
      <c r="F9" s="20" t="inlineStr">
        <is>
          <t>Comunicação Fictícia</t>
        </is>
      </c>
      <c r="J9" s="20" t="inlineStr">
        <is>
          <t>Secretaria Fictícia</t>
        </is>
      </c>
      <c r="L9" s="20" t="inlineStr">
        <is>
          <t>Ação sem evento fictícia</t>
        </is>
      </c>
    </row>
    <row r="10">
      <c r="A10" s="10" t="inlineStr">
        <is>
          <t>Diferença para a meta total</t>
        </is>
      </c>
      <c r="B10" s="25">
        <f>IF(OR(B5="",B9=""),"",B5-B9)</f>
        <v/>
      </c>
    </row>
  </sheetData>
  <autoFilter ref="D3:E9"/>
  <mergeCells count="1">
    <mergeCell ref="A1:L1"/>
  </mergeCells>
  <conditionalFormatting sqref="B10">
    <cfRule type="expression" priority="1" dxfId="1">
      <formula>AND(ISNUMBER(B10),ABS(B10)&gt;0.01)</formula>
    </cfRule>
  </conditionalFormatting>
  <dataValidations count="2">
    <dataValidation sqref="B5 B8 E4:E9" showDropDown="0" showInputMessage="1" showErrorMessage="1" allowBlank="0" errorTitle="Valor inválido" error="Informe um valor numérico entre zero e o limite permitido." promptTitle="Valor editável" prompt="Use um valor não negativo." type="decimal" operator="between">
      <formula1>0</formula1>
      <formula2>1000000000</formula2>
    </dataValidation>
    <dataValidation sqref="B6:B7" showDropDown="0" showInputMessage="1" showErrorMessage="1" allowBlank="0" errorTitle="Data inválida" error="Informe uma data dentro do intervalo de dez anos exibido." promptTitle="Período da campanha" prompt="Confira o início e o fim da campanha." type="date" operator="between">
      <formula1>DATE(YEAR(TODAY())-5,1,1)</formula1>
      <formula2>DATE(YEAR(TODAY())+5,12,31)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fictícia de congregação</dc:creator>
  <dc:title xmlns:dc="http://purl.org/dc/elements/1.1/">Campanha de arrecadação igreja</dc:title>
  <dc:subject xmlns:dc="http://purl.org/dc/elements/1.1/">Metas, canais e evolução de campanha fictícia</dc:subject>
  <dcterms:created xmlns:dcterms="http://purl.org/dc/terms/" xmlns:xsi="http://www.w3.org/2001/XMLSchema-instance" xsi:type="dcterms:W3CDTF">2026-09-11T02:17:36Z</dcterms:created>
  <dcterms:modified xmlns:dcterms="http://purl.org/dc/terms/" xmlns:xsi="http://www.w3.org/2001/XMLSchema-instance" xsi:type="dcterms:W3CDTF">2026-09-11T02:17:37+00:00Z</dcterms:modified>
</cp:coreProperties>
</file>