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Autorizaçõe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0" hidden="1">'Resumo'!$A$4:$B$13</definedName>
    <definedName name="_xlnm._FilterDatabase" localSheetId="1" hidden="1">'Autorizações'!$A$4:$R$104</definedName>
    <definedName name="_xlnm._FilterDatabase" localSheetId="2" hidden="1">'Premissas'!$A$4:$C$10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%"/>
    <numFmt numFmtId="165" formatCode="dd/mm/yyyy"/>
    <numFmt numFmtId="166" formatCode="hh:mm"/>
    <numFmt numFmtId="167" formatCode="#,##0.00 &quot;h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36965"/>
      <sz val="10"/>
    </font>
    <font>
      <name val="Calibri"/>
      <b val="1"/>
      <color rgb="00FFFFFF"/>
      <sz val="11"/>
    </font>
    <font>
      <name val="Calibri"/>
      <color rgb="00243836"/>
      <sz val="10"/>
    </font>
    <font>
      <name val="Calibri"/>
      <b val="1"/>
      <color rgb="00243836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FF1C9"/>
      </patternFill>
    </fill>
    <fill>
      <patternFill patternType="solid">
        <fgColor rgb="00F3F7F4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49" fontId="4" fillId="4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center" vertical="center" wrapText="1"/>
    </xf>
    <xf numFmtId="49" fontId="4" fillId="5" borderId="1" applyAlignment="1" pivotButton="0" quotePrefix="0" xfId="0">
      <alignment horizontal="left" vertical="center" wrapText="1"/>
    </xf>
    <xf numFmtId="167" fontId="4" fillId="5" borderId="1" applyAlignment="1" pivotButton="0" quotePrefix="0" xfId="0">
      <alignment horizontal="center" vertical="center" wrapText="1"/>
    </xf>
    <xf numFmtId="49" fontId="4" fillId="6" borderId="1" applyAlignment="1" pivotButton="0" quotePrefix="0" xfId="0">
      <alignment horizontal="left" vertical="center" wrapText="1"/>
    </xf>
    <xf numFmtId="167" fontId="4" fillId="6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Autorizações por situação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'Resumo'!E4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'Resumo'!$D$5:$D$7</f>
            </numRef>
          </cat>
          <val>
            <numRef>
              <f>'Resumo'!$E$5:$E$7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Situação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432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" customWidth="1" min="3" max="3"/>
    <col width="29" customWidth="1" min="4" max="4"/>
    <col width="15" customWidth="1" min="5" max="5"/>
    <col width="13" customWidth="1" min="6" max="6"/>
    <col width="13" customWidth="1" min="7" max="7"/>
    <col width="13" customWidth="1" min="8" max="8"/>
  </cols>
  <sheetData>
    <row r="1" ht="28" customHeight="1">
      <c r="A1" s="1" t="inlineStr">
        <is>
          <t>Resumo — autorização de entrada de crianças</t>
        </is>
      </c>
    </row>
    <row r="2" ht="30" customHeight="1">
      <c r="A2" s="2" t="inlineStr">
        <is>
          <t>Indicadores calculados a partir dos registros. Todos os exemplos da pasta de trabalho são fictícios.</t>
        </is>
      </c>
    </row>
    <row r="3"/>
    <row r="4">
      <c r="A4" s="3" t="inlineStr">
        <is>
          <t>Indicador</t>
        </is>
      </c>
      <c r="B4" s="3" t="inlineStr">
        <is>
          <t>Resultado</t>
        </is>
      </c>
      <c r="D4" s="3" t="inlineStr">
        <is>
          <t>Situação da autorização</t>
        </is>
      </c>
      <c r="E4" s="3" t="inlineStr">
        <is>
          <t>Quantidade</t>
        </is>
      </c>
    </row>
    <row r="5" ht="25" customHeight="1">
      <c r="A5" s="4" t="inlineStr">
        <is>
          <t>Registros preenchidos</t>
        </is>
      </c>
      <c r="B5" s="5">
        <f>COUNTIF('Autorizações'!$D$5:$D$104,"&lt;&gt;")</f>
        <v/>
      </c>
      <c r="D5" s="6">
        <f>'Premissas'!$I$5</f>
        <v/>
      </c>
      <c r="E5" s="7">
        <f>COUNTIF('Autorizações'!$J$5:$J$104,D5)</f>
        <v/>
      </c>
    </row>
    <row r="6" ht="25" customHeight="1">
      <c r="A6" s="8" t="inlineStr">
        <is>
          <t>Autorizações autorizadas</t>
        </is>
      </c>
      <c r="B6" s="9">
        <f>COUNTIF('Autorizações'!$J$5:$J$104,'Premissas'!$I$5)</f>
        <v/>
      </c>
      <c r="D6" s="10">
        <f>'Premissas'!$I$6</f>
        <v/>
      </c>
      <c r="E6" s="11">
        <f>COUNTIF('Autorizações'!$J$5:$J$104,D6)</f>
        <v/>
      </c>
    </row>
    <row r="7" ht="25" customHeight="1">
      <c r="A7" s="4" t="inlineStr">
        <is>
          <t>Autorizações pendentes</t>
        </is>
      </c>
      <c r="B7" s="5">
        <f>COUNTIF('Autorizações'!$J$5:$J$104,'Premissas'!$I$6)</f>
        <v/>
      </c>
      <c r="D7" s="6">
        <f>'Premissas'!$I$7</f>
        <v/>
      </c>
      <c r="E7" s="7">
        <f>COUNTIF('Autorizações'!$J$5:$J$104,D7)</f>
        <v/>
      </c>
    </row>
    <row r="8" ht="25" customHeight="1">
      <c r="A8" s="8" t="inlineStr">
        <is>
          <t>Entradas não autorizadas</t>
        </is>
      </c>
      <c r="B8" s="9">
        <f>COUNTIF('Autorizações'!$J$5:$J$104,'Premissas'!$I$7)</f>
        <v/>
      </c>
    </row>
    <row r="9" ht="25" customHeight="1">
      <c r="A9" s="4" t="inlineStr">
        <is>
          <t>Entradas registradas</t>
        </is>
      </c>
      <c r="B9" s="5">
        <f>COUNTIF('Autorizações'!$K$5:$K$104,"&lt;&gt;")</f>
        <v/>
      </c>
    </row>
    <row r="10" ht="25" customHeight="1">
      <c r="A10" s="8" t="inlineStr">
        <is>
          <t>Retiradas registradas</t>
        </is>
      </c>
      <c r="B10" s="9">
        <f>COUNTIF('Autorizações'!$L$5:$L$104,"&lt;&gt;")</f>
        <v/>
      </c>
    </row>
    <row r="11" ht="25" customHeight="1">
      <c r="A11" s="4" t="inlineStr">
        <is>
          <t>Retiradas conferidas</t>
        </is>
      </c>
      <c r="B11" s="5">
        <f>COUNTIF('Autorizações'!$N$5:$N$104,'Premissas'!$K$6)</f>
        <v/>
      </c>
    </row>
    <row r="12" ht="25" customHeight="1">
      <c r="A12" s="8" t="inlineStr">
        <is>
          <t>Registros com alerta</t>
        </is>
      </c>
      <c r="B12" s="9">
        <f>COUNTIFS('Autorizações'!$R$5:$R$104,"&lt;&gt;",'Autorizações'!$R$5:$R$104,"&lt;&gt;Sem alerta")</f>
        <v/>
      </c>
    </row>
    <row r="13" ht="25" customHeight="1">
      <c r="A13" s="4" t="inlineStr">
        <is>
          <t>Percentual de retiradas conferidas</t>
        </is>
      </c>
      <c r="B13" s="25">
        <f>IF(B10=0,"",IFERROR(B11/B10,""))</f>
        <v/>
      </c>
    </row>
  </sheetData>
  <autoFilter ref="A4:B13"/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30" customWidth="1" min="3" max="3"/>
    <col width="27" customWidth="1" min="4" max="4"/>
    <col width="15" customWidth="1" min="5" max="5"/>
    <col width="31" customWidth="1" min="6" max="6"/>
    <col width="22" customWidth="1" min="7" max="7"/>
    <col width="31" customWidth="1" min="8" max="8"/>
    <col width="22" customWidth="1" min="9" max="9"/>
    <col width="22" customWidth="1" min="10" max="10"/>
    <col width="11" customWidth="1" min="11" max="11"/>
    <col width="11" customWidth="1" min="12" max="12"/>
    <col width="30" customWidth="1" min="13" max="13"/>
    <col width="23" customWidth="1" min="14" max="14"/>
    <col width="31" customWidth="1" min="15" max="15"/>
    <col width="22" customWidth="1" min="16" max="16"/>
    <col width="13" customWidth="1" min="17" max="17"/>
    <col width="31" customWidth="1" min="18" max="18"/>
  </cols>
  <sheetData>
    <row r="1" ht="28" customHeight="1">
      <c r="A1" s="1" t="inlineStr">
        <is>
          <t>Autorização de entrada de crianças</t>
        </is>
      </c>
    </row>
    <row r="2" ht="34" customHeight="1">
      <c r="A2" s="2" t="inlineStr">
        <is>
          <t>Preencha as células amarelas. Os alertas solicitam conferência humana e não representam validação oficial. Todos os exemplos são fictícios.</t>
        </is>
      </c>
    </row>
    <row r="3"/>
    <row r="4" ht="44" customHeight="1">
      <c r="A4" s="13" t="inlineStr">
        <is>
          <t>Data</t>
        </is>
      </c>
      <c r="B4" s="13" t="inlineStr">
        <is>
          <t>Evento</t>
        </is>
      </c>
      <c r="C4" s="13" t="inlineStr">
        <is>
          <t>Ministério</t>
        </is>
      </c>
      <c r="D4" s="13" t="inlineStr">
        <is>
          <t>Identificação da criança</t>
        </is>
      </c>
      <c r="E4" s="13" t="inlineStr">
        <is>
          <t>Faixa etária</t>
        </is>
      </c>
      <c r="F4" s="13" t="inlineStr">
        <is>
          <t>Responsável que autorizou</t>
        </is>
      </c>
      <c r="G4" s="13" t="inlineStr">
        <is>
          <t>Telefone do responsável</t>
        </is>
      </c>
      <c r="H4" s="13" t="inlineStr">
        <is>
          <t>Pessoa autorizada para retirada</t>
        </is>
      </c>
      <c r="I4" s="13" t="inlineStr">
        <is>
          <t>Telefone para retirada</t>
        </is>
      </c>
      <c r="J4" s="13" t="inlineStr">
        <is>
          <t>Situação da autorização</t>
        </is>
      </c>
      <c r="K4" s="13" t="inlineStr">
        <is>
          <t>Entrada</t>
        </is>
      </c>
      <c r="L4" s="13" t="inlineStr">
        <is>
          <t>Retirada</t>
        </is>
      </c>
      <c r="M4" s="13" t="inlineStr">
        <is>
          <t>Retirada realizada por</t>
        </is>
      </c>
      <c r="N4" s="13" t="inlineStr">
        <is>
          <t>Conferência da retirada</t>
        </is>
      </c>
      <c r="O4" s="13" t="inlineStr">
        <is>
          <t>Contato de emergência do ministério</t>
        </is>
      </c>
      <c r="P4" s="13" t="inlineStr">
        <is>
          <t>Telefone de emergência</t>
        </is>
      </c>
      <c r="Q4" s="13" t="inlineStr">
        <is>
          <t>Duração (h)</t>
        </is>
      </c>
      <c r="R4" s="13" t="inlineStr">
        <is>
          <t>Alerta de conferência</t>
        </is>
      </c>
    </row>
    <row r="5" ht="34" customHeight="1">
      <c r="A5" s="14" t="n">
        <v>46267</v>
      </c>
      <c r="B5" s="15" t="inlineStr">
        <is>
          <t>Encontro Fictício Sementes</t>
        </is>
      </c>
      <c r="C5" s="15" t="inlineStr">
        <is>
          <t>Ministério Fictício Girassol</t>
        </is>
      </c>
      <c r="D5" s="15" t="inlineStr">
        <is>
          <t>Criança Fictícia Sol 01</t>
        </is>
      </c>
      <c r="E5" s="16" t="inlineStr">
        <is>
          <t>3 a 4 anos</t>
        </is>
      </c>
      <c r="F5" s="15" t="inlineStr">
        <is>
          <t>Responsável Fictício Horizonte 01</t>
        </is>
      </c>
      <c r="G5" s="17" t="inlineStr">
        <is>
          <t>(00) 00000-0101</t>
        </is>
      </c>
      <c r="H5" s="15" t="inlineStr">
        <is>
          <t>Pessoa Fictícia Ponte 01</t>
        </is>
      </c>
      <c r="I5" s="17" t="inlineStr">
        <is>
          <t>(00) 00000-0201</t>
        </is>
      </c>
      <c r="J5" s="16" t="inlineStr">
        <is>
          <t>Autorizada</t>
        </is>
      </c>
      <c r="K5" s="18" t="n">
        <v>0.375</v>
      </c>
      <c r="L5" s="18" t="n">
        <v>0.4583333333333333</v>
      </c>
      <c r="M5" s="15" t="inlineStr">
        <is>
          <t>Pessoa Fictícia Ponte 01</t>
        </is>
      </c>
      <c r="N5" s="16" t="inlineStr">
        <is>
          <t>Conferida</t>
        </is>
      </c>
      <c r="O5" s="6">
        <f>IF(C5="","",IFERROR(VLOOKUP(C5,'Premissas'!$A$5:$C$10,2,FALSE),"Revisar premissas"))</f>
        <v/>
      </c>
      <c r="P5" s="19">
        <f>IF(C5="","",IFERROR(VLOOKUP(C5,'Premissas'!$A$5:$C$10,3,FALSE),"Revisar premissas"))</f>
        <v/>
      </c>
      <c r="Q5" s="20">
        <f>IF(OR(K5="",L5=""),"",IFERROR(IF(AND(ISNUMBER(K5),ISNUMBER(L5),L5&gt;=K5),(L5-K5)*24,""),""))</f>
        <v/>
      </c>
      <c r="R5" s="6">
        <f>IF(COUNTA(A5:N5)=0,"",IFERROR(IF(COUNTBLANK(A5:J5)&gt;0,"Dados incompletos",IF(OR(O5="Revisar premissas",P5="Revisar premissas"),"Revisar contato do ministério",IF(J5='Premissas'!$I$7,"Entrada não autorizada",IF(J5='Premissas'!$I$6,"Autorização pendente",IF(J5&lt;&gt;'Premissas'!$I$5,"Revisar situação da autorização",IF(K5="","Aguardando entrada",IF(L5="","Retirada pendente",IF(OR(NOT(ISNUMBER(K5)),NOT(ISNUMBER(L5)),L5&lt;K5),"Revisar horários",IF(M5="","Informar quem retirou",IF(N5&lt;&gt;'Premissas'!$K$6,"Conferir retirada",IF(M5&lt;&gt;H5,"Revisar pessoa da retirada","Sem alerta"))))))))))),"Revisar dados"))</f>
        <v/>
      </c>
    </row>
    <row r="6" ht="34" customHeight="1">
      <c r="A6" s="14" t="n">
        <v>46276</v>
      </c>
      <c r="B6" s="15" t="inlineStr">
        <is>
          <t>Culto Fictício das Famílias</t>
        </is>
      </c>
      <c r="C6" s="15" t="inlineStr">
        <is>
          <t>Ministério Fictício Nuvem</t>
        </is>
      </c>
      <c r="D6" s="15" t="inlineStr">
        <is>
          <t>Criança Fictícia Lua 02</t>
        </is>
      </c>
      <c r="E6" s="16" t="inlineStr">
        <is>
          <t>5 a 6 anos</t>
        </is>
      </c>
      <c r="F6" s="15" t="inlineStr">
        <is>
          <t>Responsável Fictício Caminho 02</t>
        </is>
      </c>
      <c r="G6" s="17" t="inlineStr">
        <is>
          <t>(00) 00000-0102</t>
        </is>
      </c>
      <c r="H6" s="15" t="inlineStr">
        <is>
          <t>Pessoa Fictícia Brisa 02</t>
        </is>
      </c>
      <c r="I6" s="17" t="inlineStr">
        <is>
          <t>(00) 00000-0202</t>
        </is>
      </c>
      <c r="J6" s="16" t="inlineStr">
        <is>
          <t>Autorizada</t>
        </is>
      </c>
      <c r="K6" s="18" t="n">
        <v>0.7708333333333334</v>
      </c>
      <c r="L6" s="18" t="n"/>
      <c r="M6" s="15" t="n"/>
      <c r="N6" s="16" t="inlineStr">
        <is>
          <t>Pendente</t>
        </is>
      </c>
      <c r="O6" s="10">
        <f>IF(C6="","",IFERROR(VLOOKUP(C6,'Premissas'!$A$5:$C$10,2,FALSE),"Revisar premissas"))</f>
        <v/>
      </c>
      <c r="P6" s="21">
        <f>IF(C6="","",IFERROR(VLOOKUP(C6,'Premissas'!$A$5:$C$10,3,FALSE),"Revisar premissas"))</f>
        <v/>
      </c>
      <c r="Q6" s="22">
        <f>IF(OR(K6="",L6=""),"",IFERROR(IF(AND(ISNUMBER(K6),ISNUMBER(L6),L6&gt;=K6),(L6-K6)*24,""),""))</f>
        <v/>
      </c>
      <c r="R6" s="10">
        <f>IF(COUNTA(A6:N6)=0,"",IFERROR(IF(COUNTBLANK(A6:J6)&gt;0,"Dados incompletos",IF(OR(O6="Revisar premissas",P6="Revisar premissas"),"Revisar contato do ministério",IF(J6='Premissas'!$I$7,"Entrada não autorizada",IF(J6='Premissas'!$I$6,"Autorização pendente",IF(J6&lt;&gt;'Premissas'!$I$5,"Revisar situação da autorização",IF(K6="","Aguardando entrada",IF(L6="","Retirada pendente",IF(OR(NOT(ISNUMBER(K6)),NOT(ISNUMBER(L6)),L6&lt;K6),"Revisar horários",IF(M6="","Informar quem retirou",IF(N6&lt;&gt;'Premissas'!$K$6,"Conferir retirada",IF(M6&lt;&gt;H6,"Revisar pessoa da retirada","Sem alerta"))))))))))),"Revisar dados"))</f>
        <v/>
      </c>
    </row>
    <row r="7" ht="34" customHeight="1">
      <c r="A7" s="14" t="n">
        <v>46277</v>
      </c>
      <c r="B7" s="15" t="inlineStr">
        <is>
          <t>Oficina Fictícia de Histórias</t>
        </is>
      </c>
      <c r="C7" s="15" t="inlineStr">
        <is>
          <t>Ministério Fictício Semente</t>
        </is>
      </c>
      <c r="D7" s="15" t="inlineStr">
        <is>
          <t>Criança Fictícia Estrela 03</t>
        </is>
      </c>
      <c r="E7" s="16" t="inlineStr">
        <is>
          <t>7 a 8 anos</t>
        </is>
      </c>
      <c r="F7" s="15" t="inlineStr">
        <is>
          <t>Responsável Fictício Lago 03</t>
        </is>
      </c>
      <c r="G7" s="17" t="inlineStr">
        <is>
          <t>(00) 00000-0103</t>
        </is>
      </c>
      <c r="H7" s="15" t="inlineStr">
        <is>
          <t>Pessoa Fictícia Trilho 03</t>
        </is>
      </c>
      <c r="I7" s="17" t="inlineStr">
        <is>
          <t>(00) 00000-0203</t>
        </is>
      </c>
      <c r="J7" s="16" t="inlineStr">
        <is>
          <t>Pendente</t>
        </is>
      </c>
      <c r="K7" s="18" t="n"/>
      <c r="L7" s="18" t="n"/>
      <c r="M7" s="15" t="n"/>
      <c r="N7" s="16" t="inlineStr">
        <is>
          <t>Pendente</t>
        </is>
      </c>
      <c r="O7" s="6">
        <f>IF(C7="","",IFERROR(VLOOKUP(C7,'Premissas'!$A$5:$C$10,2,FALSE),"Revisar premissas"))</f>
        <v/>
      </c>
      <c r="P7" s="19">
        <f>IF(C7="","",IFERROR(VLOOKUP(C7,'Premissas'!$A$5:$C$10,3,FALSE),"Revisar premissas"))</f>
        <v/>
      </c>
      <c r="Q7" s="20">
        <f>IF(OR(K7="",L7=""),"",IFERROR(IF(AND(ISNUMBER(K7),ISNUMBER(L7),L7&gt;=K7),(L7-K7)*24,""),""))</f>
        <v/>
      </c>
      <c r="R7" s="6">
        <f>IF(COUNTA(A7:N7)=0,"",IFERROR(IF(COUNTBLANK(A7:J7)&gt;0,"Dados incompletos",IF(OR(O7="Revisar premissas",P7="Revisar premissas"),"Revisar contato do ministério",IF(J7='Premissas'!$I$7,"Entrada não autorizada",IF(J7='Premissas'!$I$6,"Autorização pendente",IF(J7&lt;&gt;'Premissas'!$I$5,"Revisar situação da autorização",IF(K7="","Aguardando entrada",IF(L7="","Retirada pendente",IF(OR(NOT(ISNUMBER(K7)),NOT(ISNUMBER(L7)),L7&lt;K7),"Revisar horários",IF(M7="","Informar quem retirou",IF(N7&lt;&gt;'Premissas'!$K$6,"Conferir retirada",IF(M7&lt;&gt;H7,"Revisar pessoa da retirada","Sem alerta"))))))))))),"Revisar dados"))</f>
        <v/>
      </c>
    </row>
    <row r="8" ht="34" customHeight="1">
      <c r="A8" s="14" t="n">
        <v>46276</v>
      </c>
      <c r="B8" s="15" t="inlineStr">
        <is>
          <t>Manhã Fictícia no Jardim</t>
        </is>
      </c>
      <c r="C8" s="15" t="inlineStr">
        <is>
          <t>Ministério Fictício Horizonte</t>
        </is>
      </c>
      <c r="D8" s="15" t="inlineStr">
        <is>
          <t>Criança Fictícia Nuvem 04</t>
        </is>
      </c>
      <c r="E8" s="16" t="inlineStr">
        <is>
          <t>9 a 10 anos</t>
        </is>
      </c>
      <c r="F8" s="15" t="inlineStr">
        <is>
          <t>Responsável Fictício Vale 04</t>
        </is>
      </c>
      <c r="G8" s="17" t="inlineStr">
        <is>
          <t>(00) 00000-0104</t>
        </is>
      </c>
      <c r="H8" s="15" t="inlineStr">
        <is>
          <t>Pessoa Fictícia Folha 04</t>
        </is>
      </c>
      <c r="I8" s="17" t="inlineStr">
        <is>
          <t>(00) 00000-0204</t>
        </is>
      </c>
      <c r="J8" s="16" t="inlineStr">
        <is>
          <t>Não autorizada</t>
        </is>
      </c>
      <c r="K8" s="18" t="n"/>
      <c r="L8" s="18" t="n"/>
      <c r="M8" s="15" t="n"/>
      <c r="N8" s="16" t="inlineStr">
        <is>
          <t>Não se aplica</t>
        </is>
      </c>
      <c r="O8" s="10">
        <f>IF(C8="","",IFERROR(VLOOKUP(C8,'Premissas'!$A$5:$C$10,2,FALSE),"Revisar premissas"))</f>
        <v/>
      </c>
      <c r="P8" s="21">
        <f>IF(C8="","",IFERROR(VLOOKUP(C8,'Premissas'!$A$5:$C$10,3,FALSE),"Revisar premissas"))</f>
        <v/>
      </c>
      <c r="Q8" s="22">
        <f>IF(OR(K8="",L8=""),"",IFERROR(IF(AND(ISNUMBER(K8),ISNUMBER(L8),L8&gt;=K8),(L8-K8)*24,""),""))</f>
        <v/>
      </c>
      <c r="R8" s="10">
        <f>IF(COUNTA(A8:N8)=0,"",IFERROR(IF(COUNTBLANK(A8:J8)&gt;0,"Dados incompletos",IF(OR(O8="Revisar premissas",P8="Revisar premissas"),"Revisar contato do ministério",IF(J8='Premissas'!$I$7,"Entrada não autorizada",IF(J8='Premissas'!$I$6,"Autorização pendente",IF(J8&lt;&gt;'Premissas'!$I$5,"Revisar situação da autorização",IF(K8="","Aguardando entrada",IF(L8="","Retirada pendente",IF(OR(NOT(ISNUMBER(K8)),NOT(ISNUMBER(L8)),L8&lt;K8),"Revisar horários",IF(M8="","Informar quem retirou",IF(N8&lt;&gt;'Premissas'!$K$6,"Conferir retirada",IF(M8&lt;&gt;H8,"Revisar pessoa da retirada","Sem alerta"))))))))))),"Revisar dados"))</f>
        <v/>
      </c>
    </row>
    <row r="9" ht="34" customHeight="1">
      <c r="A9" s="14" t="n">
        <v>46269</v>
      </c>
      <c r="B9" s="15" t="inlineStr">
        <is>
          <t>Tarde Fictícia do Farol</t>
        </is>
      </c>
      <c r="C9" s="15" t="inlineStr">
        <is>
          <t>Ministério Fictício Jardim</t>
        </is>
      </c>
      <c r="D9" s="15" t="inlineStr">
        <is>
          <t>Criança Fictícia Aurora 05</t>
        </is>
      </c>
      <c r="E9" s="16" t="inlineStr">
        <is>
          <t>5 a 6 anos</t>
        </is>
      </c>
      <c r="F9" s="15" t="inlineStr">
        <is>
          <t>Responsável Fictício Campo 05</t>
        </is>
      </c>
      <c r="G9" s="17" t="inlineStr">
        <is>
          <t>(00) 00000-0105</t>
        </is>
      </c>
      <c r="H9" s="15" t="inlineStr">
        <is>
          <t>Pessoa Fictícia Ponte 05</t>
        </is>
      </c>
      <c r="I9" s="17" t="inlineStr">
        <is>
          <t>(00) 00000-0205</t>
        </is>
      </c>
      <c r="J9" s="16" t="inlineStr">
        <is>
          <t>Autorizada</t>
        </is>
      </c>
      <c r="K9" s="18" t="n">
        <v>0.5833333333333334</v>
      </c>
      <c r="L9" s="18" t="n">
        <v>0.6770833333333334</v>
      </c>
      <c r="M9" s="15" t="inlineStr">
        <is>
          <t>Pessoa Fictícia Trilho 99</t>
        </is>
      </c>
      <c r="N9" s="16" t="inlineStr">
        <is>
          <t>Conferida</t>
        </is>
      </c>
      <c r="O9" s="6">
        <f>IF(C9="","",IFERROR(VLOOKUP(C9,'Premissas'!$A$5:$C$10,2,FALSE),"Revisar premissas"))</f>
        <v/>
      </c>
      <c r="P9" s="19">
        <f>IF(C9="","",IFERROR(VLOOKUP(C9,'Premissas'!$A$5:$C$10,3,FALSE),"Revisar premissas"))</f>
        <v/>
      </c>
      <c r="Q9" s="20">
        <f>IF(OR(K9="",L9=""),"",IFERROR(IF(AND(ISNUMBER(K9),ISNUMBER(L9),L9&gt;=K9),(L9-K9)*24,""),""))</f>
        <v/>
      </c>
      <c r="R9" s="6">
        <f>IF(COUNTA(A9:N9)=0,"",IFERROR(IF(COUNTBLANK(A9:J9)&gt;0,"Dados incompletos",IF(OR(O9="Revisar premissas",P9="Revisar premissas"),"Revisar contato do ministério",IF(J9='Premissas'!$I$7,"Entrada não autorizada",IF(J9='Premissas'!$I$6,"Autorização pendente",IF(J9&lt;&gt;'Premissas'!$I$5,"Revisar situação da autorização",IF(K9="","Aguardando entrada",IF(L9="","Retirada pendente",IF(OR(NOT(ISNUMBER(K9)),NOT(ISNUMBER(L9)),L9&lt;K9),"Revisar horários",IF(M9="","Informar quem retirou",IF(N9&lt;&gt;'Premissas'!$K$6,"Conferir retirada",IF(M9&lt;&gt;H9,"Revisar pessoa da retirada","Sem alerta"))))))))))),"Revisar dados"))</f>
        <v/>
      </c>
    </row>
    <row r="10" ht="34" customHeight="1">
      <c r="A10" s="14" t="n">
        <v>46270</v>
      </c>
      <c r="B10" s="15" t="inlineStr">
        <is>
          <t>Celebração Fictícia da Amizade</t>
        </is>
      </c>
      <c r="C10" s="15" t="inlineStr">
        <is>
          <t>Ministério Fictício Farol</t>
        </is>
      </c>
      <c r="D10" s="15" t="inlineStr">
        <is>
          <t>Criança Fictícia Vento 06</t>
        </is>
      </c>
      <c r="E10" s="16" t="inlineStr">
        <is>
          <t>11 a 12 anos</t>
        </is>
      </c>
      <c r="F10" s="15" t="inlineStr">
        <is>
          <t>Responsável Fictício Jardim 06</t>
        </is>
      </c>
      <c r="G10" s="17" t="inlineStr">
        <is>
          <t>(00) 00000-0106</t>
        </is>
      </c>
      <c r="H10" s="15" t="inlineStr">
        <is>
          <t>Pessoa Fictícia Farol 06</t>
        </is>
      </c>
      <c r="I10" s="17" t="inlineStr">
        <is>
          <t>(00) 00000-0206</t>
        </is>
      </c>
      <c r="J10" s="16" t="inlineStr">
        <is>
          <t>Autorizada</t>
        </is>
      </c>
      <c r="K10" s="18" t="n">
        <v>0.4166666666666667</v>
      </c>
      <c r="L10" s="18" t="n">
        <v>0.5</v>
      </c>
      <c r="M10" s="15" t="inlineStr">
        <is>
          <t>Pessoa Fictícia Farol 06</t>
        </is>
      </c>
      <c r="N10" s="16" t="inlineStr">
        <is>
          <t>Divergente</t>
        </is>
      </c>
      <c r="O10" s="10">
        <f>IF(C10="","",IFERROR(VLOOKUP(C10,'Premissas'!$A$5:$C$10,2,FALSE),"Revisar premissas"))</f>
        <v/>
      </c>
      <c r="P10" s="21">
        <f>IF(C10="","",IFERROR(VLOOKUP(C10,'Premissas'!$A$5:$C$10,3,FALSE),"Revisar premissas"))</f>
        <v/>
      </c>
      <c r="Q10" s="22">
        <f>IF(OR(K10="",L10=""),"",IFERROR(IF(AND(ISNUMBER(K10),ISNUMBER(L10),L10&gt;=K10),(L10-K10)*24,""),""))</f>
        <v/>
      </c>
      <c r="R10" s="10">
        <f>IF(COUNTA(A10:N10)=0,"",IFERROR(IF(COUNTBLANK(A10:J10)&gt;0,"Dados incompletos",IF(OR(O10="Revisar premissas",P10="Revisar premissas"),"Revisar contato do ministério",IF(J10='Premissas'!$I$7,"Entrada não autorizada",IF(J10='Premissas'!$I$6,"Autorização pendente",IF(J10&lt;&gt;'Premissas'!$I$5,"Revisar situação da autorização",IF(K10="","Aguardando entrada",IF(L10="","Retirada pendente",IF(OR(NOT(ISNUMBER(K10)),NOT(ISNUMBER(L10)),L10&lt;K10),"Revisar horários",IF(M10="","Informar quem retirou",IF(N10&lt;&gt;'Premissas'!$K$6,"Conferir retirada",IF(M10&lt;&gt;H10,"Revisar pessoa da retirada","Sem alerta"))))))))))),"Revisar dados"))</f>
        <v/>
      </c>
    </row>
    <row r="11" ht="34" customHeight="1">
      <c r="A11" s="14" t="n">
        <v>46278</v>
      </c>
      <c r="B11" s="15" t="inlineStr">
        <is>
          <t>Encontro Fictício Sementes</t>
        </is>
      </c>
      <c r="C11" s="15" t="inlineStr">
        <is>
          <t>Ministério Fictício Girassol</t>
        </is>
      </c>
      <c r="D11" s="15" t="inlineStr">
        <is>
          <t>Criança Fictícia Rio 07</t>
        </is>
      </c>
      <c r="E11" s="16" t="inlineStr">
        <is>
          <t>7 a 8 anos</t>
        </is>
      </c>
      <c r="F11" s="15" t="inlineStr">
        <is>
          <t>Responsável Fictício Montanha 07</t>
        </is>
      </c>
      <c r="G11" s="17" t="inlineStr">
        <is>
          <t>(00) 00000-0107</t>
        </is>
      </c>
      <c r="H11" s="15" t="inlineStr">
        <is>
          <t>Pessoa Fictícia Nascente 07</t>
        </is>
      </c>
      <c r="I11" s="17" t="inlineStr">
        <is>
          <t>(00) 00000-0207</t>
        </is>
      </c>
      <c r="J11" s="16" t="inlineStr">
        <is>
          <t>Autorizada</t>
        </is>
      </c>
      <c r="K11" s="18" t="n"/>
      <c r="L11" s="18" t="n"/>
      <c r="M11" s="15" t="n"/>
      <c r="N11" s="16" t="inlineStr">
        <is>
          <t>Pendente</t>
        </is>
      </c>
      <c r="O11" s="6">
        <f>IF(C11="","",IFERROR(VLOOKUP(C11,'Premissas'!$A$5:$C$10,2,FALSE),"Revisar premissas"))</f>
        <v/>
      </c>
      <c r="P11" s="19">
        <f>IF(C11="","",IFERROR(VLOOKUP(C11,'Premissas'!$A$5:$C$10,3,FALSE),"Revisar premissas"))</f>
        <v/>
      </c>
      <c r="Q11" s="20">
        <f>IF(OR(K11="",L11=""),"",IFERROR(IF(AND(ISNUMBER(K11),ISNUMBER(L11),L11&gt;=K11),(L11-K11)*24,""),""))</f>
        <v/>
      </c>
      <c r="R11" s="6">
        <f>IF(COUNTA(A11:N11)=0,"",IFERROR(IF(COUNTBLANK(A11:J11)&gt;0,"Dados incompletos",IF(OR(O11="Revisar premissas",P11="Revisar premissas"),"Revisar contato do ministério",IF(J11='Premissas'!$I$7,"Entrada não autorizada",IF(J11='Premissas'!$I$6,"Autorização pendente",IF(J11&lt;&gt;'Premissas'!$I$5,"Revisar situação da autorização",IF(K11="","Aguardando entrada",IF(L11="","Retirada pendente",IF(OR(NOT(ISNUMBER(K11)),NOT(ISNUMBER(L11)),L11&lt;K11),"Revisar horários",IF(M11="","Informar quem retirou",IF(N11&lt;&gt;'Premissas'!$K$6,"Conferir retirada",IF(M11&lt;&gt;H11,"Revisar pessoa da retirada","Sem alerta"))))))))))),"Revisar dados"))</f>
        <v/>
      </c>
    </row>
    <row r="12" ht="34" customHeight="1">
      <c r="A12" s="14" t="n">
        <v>46279</v>
      </c>
      <c r="B12" s="15" t="inlineStr">
        <is>
          <t>Culto Fictício das Famílias</t>
        </is>
      </c>
      <c r="C12" s="15" t="inlineStr">
        <is>
          <t>Ministério Fictício Nuvem</t>
        </is>
      </c>
      <c r="D12" s="15" t="inlineStr">
        <is>
          <t>Criança Fictícia Céu 08</t>
        </is>
      </c>
      <c r="E12" s="16" t="inlineStr">
        <is>
          <t>3 a 4 anos</t>
        </is>
      </c>
      <c r="F12" s="15" t="inlineStr">
        <is>
          <t>Responsável Fictício Bosque 08</t>
        </is>
      </c>
      <c r="G12" s="17" t="inlineStr">
        <is>
          <t>(00) 00000-0108</t>
        </is>
      </c>
      <c r="H12" s="15" t="inlineStr">
        <is>
          <t>Pessoa Fictícia Ramo 08</t>
        </is>
      </c>
      <c r="I12" s="17" t="n"/>
      <c r="J12" s="16" t="inlineStr">
        <is>
          <t>Autorizada</t>
        </is>
      </c>
      <c r="K12" s="18" t="n"/>
      <c r="L12" s="18" t="n"/>
      <c r="M12" s="15" t="n"/>
      <c r="N12" s="16" t="inlineStr">
        <is>
          <t>Pendente</t>
        </is>
      </c>
      <c r="O12" s="10">
        <f>IF(C12="","",IFERROR(VLOOKUP(C12,'Premissas'!$A$5:$C$10,2,FALSE),"Revisar premissas"))</f>
        <v/>
      </c>
      <c r="P12" s="21">
        <f>IF(C12="","",IFERROR(VLOOKUP(C12,'Premissas'!$A$5:$C$10,3,FALSE),"Revisar premissas"))</f>
        <v/>
      </c>
      <c r="Q12" s="22">
        <f>IF(OR(K12="",L12=""),"",IFERROR(IF(AND(ISNUMBER(K12),ISNUMBER(L12),L12&gt;=K12),(L12-K12)*24,""),""))</f>
        <v/>
      </c>
      <c r="R12" s="10">
        <f>IF(COUNTA(A12:N12)=0,"",IFERROR(IF(COUNTBLANK(A12:J12)&gt;0,"Dados incompletos",IF(OR(O12="Revisar premissas",P12="Revisar premissas"),"Revisar contato do ministério",IF(J12='Premissas'!$I$7,"Entrada não autorizada",IF(J12='Premissas'!$I$6,"Autorização pendente",IF(J12&lt;&gt;'Premissas'!$I$5,"Revisar situação da autorização",IF(K12="","Aguardando entrada",IF(L12="","Retirada pendente",IF(OR(NOT(ISNUMBER(K12)),NOT(ISNUMBER(L12)),L12&lt;K12),"Revisar horários",IF(M12="","Informar quem retirou",IF(N12&lt;&gt;'Premissas'!$K$6,"Conferir retirada",IF(M12&lt;&gt;H12,"Revisar pessoa da retirada","Sem alerta"))))))))))),"Revisar dados"))</f>
        <v/>
      </c>
    </row>
    <row r="13" ht="34" customHeight="1">
      <c r="A13" s="14" t="n">
        <v>46274</v>
      </c>
      <c r="B13" s="15" t="inlineStr">
        <is>
          <t>Oficina Fictícia de Histórias</t>
        </is>
      </c>
      <c r="C13" s="15" t="inlineStr">
        <is>
          <t>Ministério Fictício Semente</t>
        </is>
      </c>
      <c r="D13" s="15" t="inlineStr">
        <is>
          <t>Criança Fictícia Luz 09</t>
        </is>
      </c>
      <c r="E13" s="16" t="inlineStr">
        <is>
          <t>9 a 10 anos</t>
        </is>
      </c>
      <c r="F13" s="15" t="inlineStr">
        <is>
          <t>Responsável Fictício Pedra 09</t>
        </is>
      </c>
      <c r="G13" s="17" t="inlineStr">
        <is>
          <t>(00) 00000-0109</t>
        </is>
      </c>
      <c r="H13" s="15" t="inlineStr">
        <is>
          <t>Pessoa Fictícia Janela 09</t>
        </is>
      </c>
      <c r="I13" s="17" t="inlineStr">
        <is>
          <t>(00) 00000-0209</t>
        </is>
      </c>
      <c r="J13" s="16" t="inlineStr">
        <is>
          <t>Autorizada</t>
        </is>
      </c>
      <c r="K13" s="18" t="n">
        <v>0.6458333333333334</v>
      </c>
      <c r="L13" s="18" t="n">
        <v>0.75</v>
      </c>
      <c r="M13" s="15" t="inlineStr">
        <is>
          <t>Pessoa Fictícia Janela 09</t>
        </is>
      </c>
      <c r="N13" s="16" t="inlineStr">
        <is>
          <t>Conferida</t>
        </is>
      </c>
      <c r="O13" s="6">
        <f>IF(C13="","",IFERROR(VLOOKUP(C13,'Premissas'!$A$5:$C$10,2,FALSE),"Revisar premissas"))</f>
        <v/>
      </c>
      <c r="P13" s="19">
        <f>IF(C13="","",IFERROR(VLOOKUP(C13,'Premissas'!$A$5:$C$10,3,FALSE),"Revisar premissas"))</f>
        <v/>
      </c>
      <c r="Q13" s="20">
        <f>IF(OR(K13="",L13=""),"",IFERROR(IF(AND(ISNUMBER(K13),ISNUMBER(L13),L13&gt;=K13),(L13-K13)*24,""),""))</f>
        <v/>
      </c>
      <c r="R13" s="6">
        <f>IF(COUNTA(A13:N13)=0,"",IFERROR(IF(COUNTBLANK(A13:J13)&gt;0,"Dados incompletos",IF(OR(O13="Revisar premissas",P13="Revisar premissas"),"Revisar contato do ministério",IF(J13='Premissas'!$I$7,"Entrada não autorizada",IF(J13='Premissas'!$I$6,"Autorização pendente",IF(J13&lt;&gt;'Premissas'!$I$5,"Revisar situação da autorização",IF(K13="","Aguardando entrada",IF(L13="","Retirada pendente",IF(OR(NOT(ISNUMBER(K13)),NOT(ISNUMBER(L13)),L13&lt;K13),"Revisar horários",IF(M13="","Informar quem retirou",IF(N13&lt;&gt;'Premissas'!$K$6,"Conferir retirada",IF(M13&lt;&gt;H13,"Revisar pessoa da retirada","Sem alerta"))))))))))),"Revisar dados"))</f>
        <v/>
      </c>
    </row>
    <row r="14" ht="34" customHeight="1">
      <c r="A14" s="14" t="n">
        <v>46275</v>
      </c>
      <c r="B14" s="15" t="inlineStr">
        <is>
          <t>Manhã Fictícia no Jardim</t>
        </is>
      </c>
      <c r="C14" s="15" t="inlineStr">
        <is>
          <t>Ministério Fictício Horizonte</t>
        </is>
      </c>
      <c r="D14" s="15" t="inlineStr">
        <is>
          <t>Criança Fictícia Chuva 10</t>
        </is>
      </c>
      <c r="E14" s="16" t="inlineStr">
        <is>
          <t>11 a 12 anos</t>
        </is>
      </c>
      <c r="F14" s="15" t="inlineStr">
        <is>
          <t>Responsável Fictício Porto 10</t>
        </is>
      </c>
      <c r="G14" s="17" t="inlineStr">
        <is>
          <t>(00) 00000-0110</t>
        </is>
      </c>
      <c r="H14" s="15" t="inlineStr">
        <is>
          <t>Pessoa Fictícia Barco 10</t>
        </is>
      </c>
      <c r="I14" s="17" t="inlineStr">
        <is>
          <t>(00) 00000-0210</t>
        </is>
      </c>
      <c r="J14" s="16" t="inlineStr">
        <is>
          <t>Autorizada</t>
        </is>
      </c>
      <c r="K14" s="18" t="n">
        <v>0.34375</v>
      </c>
      <c r="L14" s="18" t="n">
        <v>0.4479166666666667</v>
      </c>
      <c r="M14" s="15" t="inlineStr">
        <is>
          <t>Pessoa Fictícia Barco 10</t>
        </is>
      </c>
      <c r="N14" s="16" t="inlineStr">
        <is>
          <t>Conferida</t>
        </is>
      </c>
      <c r="O14" s="10">
        <f>IF(C14="","",IFERROR(VLOOKUP(C14,'Premissas'!$A$5:$C$10,2,FALSE),"Revisar premissas"))</f>
        <v/>
      </c>
      <c r="P14" s="21">
        <f>IF(C14="","",IFERROR(VLOOKUP(C14,'Premissas'!$A$5:$C$10,3,FALSE),"Revisar premissas"))</f>
        <v/>
      </c>
      <c r="Q14" s="22">
        <f>IF(OR(K14="",L14=""),"",IFERROR(IF(AND(ISNUMBER(K14),ISNUMBER(L14),L14&gt;=K14),(L14-K14)*24,""),""))</f>
        <v/>
      </c>
      <c r="R14" s="10">
        <f>IF(COUNTA(A14:N14)=0,"",IFERROR(IF(COUNTBLANK(A14:J14)&gt;0,"Dados incompletos",IF(OR(O14="Revisar premissas",P14="Revisar premissas"),"Revisar contato do ministério",IF(J14='Premissas'!$I$7,"Entrada não autorizada",IF(J14='Premissas'!$I$6,"Autorização pendente",IF(J14&lt;&gt;'Premissas'!$I$5,"Revisar situação da autorização",IF(K14="","Aguardando entrada",IF(L14="","Retirada pendente",IF(OR(NOT(ISNUMBER(K14)),NOT(ISNUMBER(L14)),L14&lt;K14),"Revisar horários",IF(M14="","Informar quem retirou",IF(N14&lt;&gt;'Premissas'!$K$6,"Conferir retirada",IF(M14&lt;&gt;H14,"Revisar pessoa da retirada","Sem alerta"))))))))))),"Revisar dados"))</f>
        <v/>
      </c>
    </row>
    <row r="15" ht="34" customHeight="1">
      <c r="A15" s="14" t="n"/>
      <c r="B15" s="15" t="n"/>
      <c r="C15" s="15" t="n"/>
      <c r="D15" s="15" t="n"/>
      <c r="E15" s="16" t="n"/>
      <c r="F15" s="15" t="n"/>
      <c r="G15" s="17" t="n"/>
      <c r="H15" s="15" t="n"/>
      <c r="I15" s="17" t="n"/>
      <c r="J15" s="16" t="n"/>
      <c r="K15" s="18" t="n"/>
      <c r="L15" s="18" t="n"/>
      <c r="M15" s="15" t="n"/>
      <c r="N15" s="16" t="n"/>
      <c r="O15" s="6">
        <f>IF(C15="","",IFERROR(VLOOKUP(C15,'Premissas'!$A$5:$C$10,2,FALSE),"Revisar premissas"))</f>
        <v/>
      </c>
      <c r="P15" s="19">
        <f>IF(C15="","",IFERROR(VLOOKUP(C15,'Premissas'!$A$5:$C$10,3,FALSE),"Revisar premissas"))</f>
        <v/>
      </c>
      <c r="Q15" s="20">
        <f>IF(OR(K15="",L15=""),"",IFERROR(IF(AND(ISNUMBER(K15),ISNUMBER(L15),L15&gt;=K15),(L15-K15)*24,""),""))</f>
        <v/>
      </c>
      <c r="R15" s="6">
        <f>IF(COUNTA(A15:N15)=0,"",IFERROR(IF(COUNTBLANK(A15:J15)&gt;0,"Dados incompletos",IF(OR(O15="Revisar premissas",P15="Revisar premissas"),"Revisar contato do ministério",IF(J15='Premissas'!$I$7,"Entrada não autorizada",IF(J15='Premissas'!$I$6,"Autorização pendente",IF(J15&lt;&gt;'Premissas'!$I$5,"Revisar situação da autorização",IF(K15="","Aguardando entrada",IF(L15="","Retirada pendente",IF(OR(NOT(ISNUMBER(K15)),NOT(ISNUMBER(L15)),L15&lt;K15),"Revisar horários",IF(M15="","Informar quem retirou",IF(N15&lt;&gt;'Premissas'!$K$6,"Conferir retirada",IF(M15&lt;&gt;H15,"Revisar pessoa da retirada","Sem alerta"))))))))))),"Revisar dados"))</f>
        <v/>
      </c>
    </row>
    <row r="16" ht="34" customHeight="1">
      <c r="A16" s="14" t="n"/>
      <c r="B16" s="15" t="n"/>
      <c r="C16" s="15" t="n"/>
      <c r="D16" s="15" t="n"/>
      <c r="E16" s="16" t="n"/>
      <c r="F16" s="15" t="n"/>
      <c r="G16" s="17" t="n"/>
      <c r="H16" s="15" t="n"/>
      <c r="I16" s="17" t="n"/>
      <c r="J16" s="16" t="n"/>
      <c r="K16" s="18" t="n"/>
      <c r="L16" s="18" t="n"/>
      <c r="M16" s="15" t="n"/>
      <c r="N16" s="16" t="n"/>
      <c r="O16" s="10">
        <f>IF(C16="","",IFERROR(VLOOKUP(C16,'Premissas'!$A$5:$C$10,2,FALSE),"Revisar premissas"))</f>
        <v/>
      </c>
      <c r="P16" s="21">
        <f>IF(C16="","",IFERROR(VLOOKUP(C16,'Premissas'!$A$5:$C$10,3,FALSE),"Revisar premissas"))</f>
        <v/>
      </c>
      <c r="Q16" s="22">
        <f>IF(OR(K16="",L16=""),"",IFERROR(IF(AND(ISNUMBER(K16),ISNUMBER(L16),L16&gt;=K16),(L16-K16)*24,""),""))</f>
        <v/>
      </c>
      <c r="R16" s="10">
        <f>IF(COUNTA(A16:N16)=0,"",IFERROR(IF(COUNTBLANK(A16:J16)&gt;0,"Dados incompletos",IF(OR(O16="Revisar premissas",P16="Revisar premissas"),"Revisar contato do ministério",IF(J16='Premissas'!$I$7,"Entrada não autorizada",IF(J16='Premissas'!$I$6,"Autorização pendente",IF(J16&lt;&gt;'Premissas'!$I$5,"Revisar situação da autorização",IF(K16="","Aguardando entrada",IF(L16="","Retirada pendente",IF(OR(NOT(ISNUMBER(K16)),NOT(ISNUMBER(L16)),L16&lt;K16),"Revisar horários",IF(M16="","Informar quem retirou",IF(N16&lt;&gt;'Premissas'!$K$6,"Conferir retirada",IF(M16&lt;&gt;H16,"Revisar pessoa da retirada","Sem alerta"))))))))))),"Revisar dados"))</f>
        <v/>
      </c>
    </row>
    <row r="17" ht="34" customHeight="1">
      <c r="A17" s="14" t="n"/>
      <c r="B17" s="15" t="n"/>
      <c r="C17" s="15" t="n"/>
      <c r="D17" s="15" t="n"/>
      <c r="E17" s="16" t="n"/>
      <c r="F17" s="15" t="n"/>
      <c r="G17" s="17" t="n"/>
      <c r="H17" s="15" t="n"/>
      <c r="I17" s="17" t="n"/>
      <c r="J17" s="16" t="n"/>
      <c r="K17" s="18" t="n"/>
      <c r="L17" s="18" t="n"/>
      <c r="M17" s="15" t="n"/>
      <c r="N17" s="16" t="n"/>
      <c r="O17" s="6">
        <f>IF(C17="","",IFERROR(VLOOKUP(C17,'Premissas'!$A$5:$C$10,2,FALSE),"Revisar premissas"))</f>
        <v/>
      </c>
      <c r="P17" s="19">
        <f>IF(C17="","",IFERROR(VLOOKUP(C17,'Premissas'!$A$5:$C$10,3,FALSE),"Revisar premissas"))</f>
        <v/>
      </c>
      <c r="Q17" s="20">
        <f>IF(OR(K17="",L17=""),"",IFERROR(IF(AND(ISNUMBER(K17),ISNUMBER(L17),L17&gt;=K17),(L17-K17)*24,""),""))</f>
        <v/>
      </c>
      <c r="R17" s="6">
        <f>IF(COUNTA(A17:N17)=0,"",IFERROR(IF(COUNTBLANK(A17:J17)&gt;0,"Dados incompletos",IF(OR(O17="Revisar premissas",P17="Revisar premissas"),"Revisar contato do ministério",IF(J17='Premissas'!$I$7,"Entrada não autorizada",IF(J17='Premissas'!$I$6,"Autorização pendente",IF(J17&lt;&gt;'Premissas'!$I$5,"Revisar situação da autorização",IF(K17="","Aguardando entrada",IF(L17="","Retirada pendente",IF(OR(NOT(ISNUMBER(K17)),NOT(ISNUMBER(L17)),L17&lt;K17),"Revisar horários",IF(M17="","Informar quem retirou",IF(N17&lt;&gt;'Premissas'!$K$6,"Conferir retirada",IF(M17&lt;&gt;H17,"Revisar pessoa da retirada","Sem alerta"))))))))))),"Revisar dados"))</f>
        <v/>
      </c>
    </row>
    <row r="18" ht="34" customHeight="1">
      <c r="A18" s="14" t="n"/>
      <c r="B18" s="15" t="n"/>
      <c r="C18" s="15" t="n"/>
      <c r="D18" s="15" t="n"/>
      <c r="E18" s="16" t="n"/>
      <c r="F18" s="15" t="n"/>
      <c r="G18" s="17" t="n"/>
      <c r="H18" s="15" t="n"/>
      <c r="I18" s="17" t="n"/>
      <c r="J18" s="16" t="n"/>
      <c r="K18" s="18" t="n"/>
      <c r="L18" s="18" t="n"/>
      <c r="M18" s="15" t="n"/>
      <c r="N18" s="16" t="n"/>
      <c r="O18" s="10">
        <f>IF(C18="","",IFERROR(VLOOKUP(C18,'Premissas'!$A$5:$C$10,2,FALSE),"Revisar premissas"))</f>
        <v/>
      </c>
      <c r="P18" s="21">
        <f>IF(C18="","",IFERROR(VLOOKUP(C18,'Premissas'!$A$5:$C$10,3,FALSE),"Revisar premissas"))</f>
        <v/>
      </c>
      <c r="Q18" s="22">
        <f>IF(OR(K18="",L18=""),"",IFERROR(IF(AND(ISNUMBER(K18),ISNUMBER(L18),L18&gt;=K18),(L18-K18)*24,""),""))</f>
        <v/>
      </c>
      <c r="R18" s="10">
        <f>IF(COUNTA(A18:N18)=0,"",IFERROR(IF(COUNTBLANK(A18:J18)&gt;0,"Dados incompletos",IF(OR(O18="Revisar premissas",P18="Revisar premissas"),"Revisar contato do ministério",IF(J18='Premissas'!$I$7,"Entrada não autorizada",IF(J18='Premissas'!$I$6,"Autorização pendente",IF(J18&lt;&gt;'Premissas'!$I$5,"Revisar situação da autorização",IF(K18="","Aguardando entrada",IF(L18="","Retirada pendente",IF(OR(NOT(ISNUMBER(K18)),NOT(ISNUMBER(L18)),L18&lt;K18),"Revisar horários",IF(M18="","Informar quem retirou",IF(N18&lt;&gt;'Premissas'!$K$6,"Conferir retirada",IF(M18&lt;&gt;H18,"Revisar pessoa da retirada","Sem alerta"))))))))))),"Revisar dados"))</f>
        <v/>
      </c>
    </row>
    <row r="19" ht="34" customHeight="1">
      <c r="A19" s="14" t="n"/>
      <c r="B19" s="15" t="n"/>
      <c r="C19" s="15" t="n"/>
      <c r="D19" s="15" t="n"/>
      <c r="E19" s="16" t="n"/>
      <c r="F19" s="15" t="n"/>
      <c r="G19" s="17" t="n"/>
      <c r="H19" s="15" t="n"/>
      <c r="I19" s="17" t="n"/>
      <c r="J19" s="16" t="n"/>
      <c r="K19" s="18" t="n"/>
      <c r="L19" s="18" t="n"/>
      <c r="M19" s="15" t="n"/>
      <c r="N19" s="16" t="n"/>
      <c r="O19" s="6">
        <f>IF(C19="","",IFERROR(VLOOKUP(C19,'Premissas'!$A$5:$C$10,2,FALSE),"Revisar premissas"))</f>
        <v/>
      </c>
      <c r="P19" s="19">
        <f>IF(C19="","",IFERROR(VLOOKUP(C19,'Premissas'!$A$5:$C$10,3,FALSE),"Revisar premissas"))</f>
        <v/>
      </c>
      <c r="Q19" s="20">
        <f>IF(OR(K19="",L19=""),"",IFERROR(IF(AND(ISNUMBER(K19),ISNUMBER(L19),L19&gt;=K19),(L19-K19)*24,""),""))</f>
        <v/>
      </c>
      <c r="R19" s="6">
        <f>IF(COUNTA(A19:N19)=0,"",IFERROR(IF(COUNTBLANK(A19:J19)&gt;0,"Dados incompletos",IF(OR(O19="Revisar premissas",P19="Revisar premissas"),"Revisar contato do ministério",IF(J19='Premissas'!$I$7,"Entrada não autorizada",IF(J19='Premissas'!$I$6,"Autorização pendente",IF(J19&lt;&gt;'Premissas'!$I$5,"Revisar situação da autorização",IF(K19="","Aguardando entrada",IF(L19="","Retirada pendente",IF(OR(NOT(ISNUMBER(K19)),NOT(ISNUMBER(L19)),L19&lt;K19),"Revisar horários",IF(M19="","Informar quem retirou",IF(N19&lt;&gt;'Premissas'!$K$6,"Conferir retirada",IF(M19&lt;&gt;H19,"Revisar pessoa da retirada","Sem alerta"))))))))))),"Revisar dados"))</f>
        <v/>
      </c>
    </row>
    <row r="20" ht="34" customHeight="1">
      <c r="A20" s="14" t="n"/>
      <c r="B20" s="15" t="n"/>
      <c r="C20" s="15" t="n"/>
      <c r="D20" s="15" t="n"/>
      <c r="E20" s="16" t="n"/>
      <c r="F20" s="15" t="n"/>
      <c r="G20" s="17" t="n"/>
      <c r="H20" s="15" t="n"/>
      <c r="I20" s="17" t="n"/>
      <c r="J20" s="16" t="n"/>
      <c r="K20" s="18" t="n"/>
      <c r="L20" s="18" t="n"/>
      <c r="M20" s="15" t="n"/>
      <c r="N20" s="16" t="n"/>
      <c r="O20" s="10">
        <f>IF(C20="","",IFERROR(VLOOKUP(C20,'Premissas'!$A$5:$C$10,2,FALSE),"Revisar premissas"))</f>
        <v/>
      </c>
      <c r="P20" s="21">
        <f>IF(C20="","",IFERROR(VLOOKUP(C20,'Premissas'!$A$5:$C$10,3,FALSE),"Revisar premissas"))</f>
        <v/>
      </c>
      <c r="Q20" s="22">
        <f>IF(OR(K20="",L20=""),"",IFERROR(IF(AND(ISNUMBER(K20),ISNUMBER(L20),L20&gt;=K20),(L20-K20)*24,""),""))</f>
        <v/>
      </c>
      <c r="R20" s="10">
        <f>IF(COUNTA(A20:N20)=0,"",IFERROR(IF(COUNTBLANK(A20:J20)&gt;0,"Dados incompletos",IF(OR(O20="Revisar premissas",P20="Revisar premissas"),"Revisar contato do ministério",IF(J20='Premissas'!$I$7,"Entrada não autorizada",IF(J20='Premissas'!$I$6,"Autorização pendente",IF(J20&lt;&gt;'Premissas'!$I$5,"Revisar situação da autorização",IF(K20="","Aguardando entrada",IF(L20="","Retirada pendente",IF(OR(NOT(ISNUMBER(K20)),NOT(ISNUMBER(L20)),L20&lt;K20),"Revisar horários",IF(M20="","Informar quem retirou",IF(N20&lt;&gt;'Premissas'!$K$6,"Conferir retirada",IF(M20&lt;&gt;H20,"Revisar pessoa da retirada","Sem alerta"))))))))))),"Revisar dados"))</f>
        <v/>
      </c>
    </row>
    <row r="21" ht="34" customHeight="1">
      <c r="A21" s="14" t="n"/>
      <c r="B21" s="15" t="n"/>
      <c r="C21" s="15" t="n"/>
      <c r="D21" s="15" t="n"/>
      <c r="E21" s="16" t="n"/>
      <c r="F21" s="15" t="n"/>
      <c r="G21" s="17" t="n"/>
      <c r="H21" s="15" t="n"/>
      <c r="I21" s="17" t="n"/>
      <c r="J21" s="16" t="n"/>
      <c r="K21" s="18" t="n"/>
      <c r="L21" s="18" t="n"/>
      <c r="M21" s="15" t="n"/>
      <c r="N21" s="16" t="n"/>
      <c r="O21" s="6">
        <f>IF(C21="","",IFERROR(VLOOKUP(C21,'Premissas'!$A$5:$C$10,2,FALSE),"Revisar premissas"))</f>
        <v/>
      </c>
      <c r="P21" s="19">
        <f>IF(C21="","",IFERROR(VLOOKUP(C21,'Premissas'!$A$5:$C$10,3,FALSE),"Revisar premissas"))</f>
        <v/>
      </c>
      <c r="Q21" s="20">
        <f>IF(OR(K21="",L21=""),"",IFERROR(IF(AND(ISNUMBER(K21),ISNUMBER(L21),L21&gt;=K21),(L21-K21)*24,""),""))</f>
        <v/>
      </c>
      <c r="R21" s="6">
        <f>IF(COUNTA(A21:N21)=0,"",IFERROR(IF(COUNTBLANK(A21:J21)&gt;0,"Dados incompletos",IF(OR(O21="Revisar premissas",P21="Revisar premissas"),"Revisar contato do ministério",IF(J21='Premissas'!$I$7,"Entrada não autorizada",IF(J21='Premissas'!$I$6,"Autorização pendente",IF(J21&lt;&gt;'Premissas'!$I$5,"Revisar situação da autorização",IF(K21="","Aguardando entrada",IF(L21="","Retirada pendente",IF(OR(NOT(ISNUMBER(K21)),NOT(ISNUMBER(L21)),L21&lt;K21),"Revisar horários",IF(M21="","Informar quem retirou",IF(N21&lt;&gt;'Premissas'!$K$6,"Conferir retirada",IF(M21&lt;&gt;H21,"Revisar pessoa da retirada","Sem alerta"))))))))))),"Revisar dados"))</f>
        <v/>
      </c>
    </row>
    <row r="22" ht="34" customHeight="1">
      <c r="A22" s="14" t="n"/>
      <c r="B22" s="15" t="n"/>
      <c r="C22" s="15" t="n"/>
      <c r="D22" s="15" t="n"/>
      <c r="E22" s="16" t="n"/>
      <c r="F22" s="15" t="n"/>
      <c r="G22" s="17" t="n"/>
      <c r="H22" s="15" t="n"/>
      <c r="I22" s="17" t="n"/>
      <c r="J22" s="16" t="n"/>
      <c r="K22" s="18" t="n"/>
      <c r="L22" s="18" t="n"/>
      <c r="M22" s="15" t="n"/>
      <c r="N22" s="16" t="n"/>
      <c r="O22" s="10">
        <f>IF(C22="","",IFERROR(VLOOKUP(C22,'Premissas'!$A$5:$C$10,2,FALSE),"Revisar premissas"))</f>
        <v/>
      </c>
      <c r="P22" s="21">
        <f>IF(C22="","",IFERROR(VLOOKUP(C22,'Premissas'!$A$5:$C$10,3,FALSE),"Revisar premissas"))</f>
        <v/>
      </c>
      <c r="Q22" s="22">
        <f>IF(OR(K22="",L22=""),"",IFERROR(IF(AND(ISNUMBER(K22),ISNUMBER(L22),L22&gt;=K22),(L22-K22)*24,""),""))</f>
        <v/>
      </c>
      <c r="R22" s="10">
        <f>IF(COUNTA(A22:N22)=0,"",IFERROR(IF(COUNTBLANK(A22:J22)&gt;0,"Dados incompletos",IF(OR(O22="Revisar premissas",P22="Revisar premissas"),"Revisar contato do ministério",IF(J22='Premissas'!$I$7,"Entrada não autorizada",IF(J22='Premissas'!$I$6,"Autorização pendente",IF(J22&lt;&gt;'Premissas'!$I$5,"Revisar situação da autorização",IF(K22="","Aguardando entrada",IF(L22="","Retirada pendente",IF(OR(NOT(ISNUMBER(K22)),NOT(ISNUMBER(L22)),L22&lt;K22),"Revisar horários",IF(M22="","Informar quem retirou",IF(N22&lt;&gt;'Premissas'!$K$6,"Conferir retirada",IF(M22&lt;&gt;H22,"Revisar pessoa da retirada","Sem alerta"))))))))))),"Revisar dados"))</f>
        <v/>
      </c>
    </row>
    <row r="23" ht="34" customHeight="1">
      <c r="A23" s="14" t="n"/>
      <c r="B23" s="15" t="n"/>
      <c r="C23" s="15" t="n"/>
      <c r="D23" s="15" t="n"/>
      <c r="E23" s="16" t="n"/>
      <c r="F23" s="15" t="n"/>
      <c r="G23" s="17" t="n"/>
      <c r="H23" s="15" t="n"/>
      <c r="I23" s="17" t="n"/>
      <c r="J23" s="16" t="n"/>
      <c r="K23" s="18" t="n"/>
      <c r="L23" s="18" t="n"/>
      <c r="M23" s="15" t="n"/>
      <c r="N23" s="16" t="n"/>
      <c r="O23" s="6">
        <f>IF(C23="","",IFERROR(VLOOKUP(C23,'Premissas'!$A$5:$C$10,2,FALSE),"Revisar premissas"))</f>
        <v/>
      </c>
      <c r="P23" s="19">
        <f>IF(C23="","",IFERROR(VLOOKUP(C23,'Premissas'!$A$5:$C$10,3,FALSE),"Revisar premissas"))</f>
        <v/>
      </c>
      <c r="Q23" s="20">
        <f>IF(OR(K23="",L23=""),"",IFERROR(IF(AND(ISNUMBER(K23),ISNUMBER(L23),L23&gt;=K23),(L23-K23)*24,""),""))</f>
        <v/>
      </c>
      <c r="R23" s="6">
        <f>IF(COUNTA(A23:N23)=0,"",IFERROR(IF(COUNTBLANK(A23:J23)&gt;0,"Dados incompletos",IF(OR(O23="Revisar premissas",P23="Revisar premissas"),"Revisar contato do ministério",IF(J23='Premissas'!$I$7,"Entrada não autorizada",IF(J23='Premissas'!$I$6,"Autorização pendente",IF(J23&lt;&gt;'Premissas'!$I$5,"Revisar situação da autorização",IF(K23="","Aguardando entrada",IF(L23="","Retirada pendente",IF(OR(NOT(ISNUMBER(K23)),NOT(ISNUMBER(L23)),L23&lt;K23),"Revisar horários",IF(M23="","Informar quem retirou",IF(N23&lt;&gt;'Premissas'!$K$6,"Conferir retirada",IF(M23&lt;&gt;H23,"Revisar pessoa da retirada","Sem alerta"))))))))))),"Revisar dados"))</f>
        <v/>
      </c>
    </row>
    <row r="24" ht="34" customHeight="1">
      <c r="A24" s="14" t="n"/>
      <c r="B24" s="15" t="n"/>
      <c r="C24" s="15" t="n"/>
      <c r="D24" s="15" t="n"/>
      <c r="E24" s="16" t="n"/>
      <c r="F24" s="15" t="n"/>
      <c r="G24" s="17" t="n"/>
      <c r="H24" s="15" t="n"/>
      <c r="I24" s="17" t="n"/>
      <c r="J24" s="16" t="n"/>
      <c r="K24" s="18" t="n"/>
      <c r="L24" s="18" t="n"/>
      <c r="M24" s="15" t="n"/>
      <c r="N24" s="16" t="n"/>
      <c r="O24" s="10">
        <f>IF(C24="","",IFERROR(VLOOKUP(C24,'Premissas'!$A$5:$C$10,2,FALSE),"Revisar premissas"))</f>
        <v/>
      </c>
      <c r="P24" s="21">
        <f>IF(C24="","",IFERROR(VLOOKUP(C24,'Premissas'!$A$5:$C$10,3,FALSE),"Revisar premissas"))</f>
        <v/>
      </c>
      <c r="Q24" s="22">
        <f>IF(OR(K24="",L24=""),"",IFERROR(IF(AND(ISNUMBER(K24),ISNUMBER(L24),L24&gt;=K24),(L24-K24)*24,""),""))</f>
        <v/>
      </c>
      <c r="R24" s="10">
        <f>IF(COUNTA(A24:N24)=0,"",IFERROR(IF(COUNTBLANK(A24:J24)&gt;0,"Dados incompletos",IF(OR(O24="Revisar premissas",P24="Revisar premissas"),"Revisar contato do ministério",IF(J24='Premissas'!$I$7,"Entrada não autorizada",IF(J24='Premissas'!$I$6,"Autorização pendente",IF(J24&lt;&gt;'Premissas'!$I$5,"Revisar situação da autorização",IF(K24="","Aguardando entrada",IF(L24="","Retirada pendente",IF(OR(NOT(ISNUMBER(K24)),NOT(ISNUMBER(L24)),L24&lt;K24),"Revisar horários",IF(M24="","Informar quem retirou",IF(N24&lt;&gt;'Premissas'!$K$6,"Conferir retirada",IF(M24&lt;&gt;H24,"Revisar pessoa da retirada","Sem alerta"))))))))))),"Revisar dados"))</f>
        <v/>
      </c>
    </row>
    <row r="25" ht="34" customHeight="1">
      <c r="A25" s="14" t="n"/>
      <c r="B25" s="15" t="n"/>
      <c r="C25" s="15" t="n"/>
      <c r="D25" s="15" t="n"/>
      <c r="E25" s="16" t="n"/>
      <c r="F25" s="15" t="n"/>
      <c r="G25" s="17" t="n"/>
      <c r="H25" s="15" t="n"/>
      <c r="I25" s="17" t="n"/>
      <c r="J25" s="16" t="n"/>
      <c r="K25" s="18" t="n"/>
      <c r="L25" s="18" t="n"/>
      <c r="M25" s="15" t="n"/>
      <c r="N25" s="16" t="n"/>
      <c r="O25" s="6">
        <f>IF(C25="","",IFERROR(VLOOKUP(C25,'Premissas'!$A$5:$C$10,2,FALSE),"Revisar premissas"))</f>
        <v/>
      </c>
      <c r="P25" s="19">
        <f>IF(C25="","",IFERROR(VLOOKUP(C25,'Premissas'!$A$5:$C$10,3,FALSE),"Revisar premissas"))</f>
        <v/>
      </c>
      <c r="Q25" s="20">
        <f>IF(OR(K25="",L25=""),"",IFERROR(IF(AND(ISNUMBER(K25),ISNUMBER(L25),L25&gt;=K25),(L25-K25)*24,""),""))</f>
        <v/>
      </c>
      <c r="R25" s="6">
        <f>IF(COUNTA(A25:N25)=0,"",IFERROR(IF(COUNTBLANK(A25:J25)&gt;0,"Dados incompletos",IF(OR(O25="Revisar premissas",P25="Revisar premissas"),"Revisar contato do ministério",IF(J25='Premissas'!$I$7,"Entrada não autorizada",IF(J25='Premissas'!$I$6,"Autorização pendente",IF(J25&lt;&gt;'Premissas'!$I$5,"Revisar situação da autorização",IF(K25="","Aguardando entrada",IF(L25="","Retirada pendente",IF(OR(NOT(ISNUMBER(K25)),NOT(ISNUMBER(L25)),L25&lt;K25),"Revisar horários",IF(M25="","Informar quem retirou",IF(N25&lt;&gt;'Premissas'!$K$6,"Conferir retirada",IF(M25&lt;&gt;H25,"Revisar pessoa da retirada","Sem alerta"))))))))))),"Revisar dados"))</f>
        <v/>
      </c>
    </row>
    <row r="26" ht="34" customHeight="1">
      <c r="A26" s="14" t="n"/>
      <c r="B26" s="15" t="n"/>
      <c r="C26" s="15" t="n"/>
      <c r="D26" s="15" t="n"/>
      <c r="E26" s="16" t="n"/>
      <c r="F26" s="15" t="n"/>
      <c r="G26" s="17" t="n"/>
      <c r="H26" s="15" t="n"/>
      <c r="I26" s="17" t="n"/>
      <c r="J26" s="16" t="n"/>
      <c r="K26" s="18" t="n"/>
      <c r="L26" s="18" t="n"/>
      <c r="M26" s="15" t="n"/>
      <c r="N26" s="16" t="n"/>
      <c r="O26" s="10">
        <f>IF(C26="","",IFERROR(VLOOKUP(C26,'Premissas'!$A$5:$C$10,2,FALSE),"Revisar premissas"))</f>
        <v/>
      </c>
      <c r="P26" s="21">
        <f>IF(C26="","",IFERROR(VLOOKUP(C26,'Premissas'!$A$5:$C$10,3,FALSE),"Revisar premissas"))</f>
        <v/>
      </c>
      <c r="Q26" s="22">
        <f>IF(OR(K26="",L26=""),"",IFERROR(IF(AND(ISNUMBER(K26),ISNUMBER(L26),L26&gt;=K26),(L26-K26)*24,""),""))</f>
        <v/>
      </c>
      <c r="R26" s="10">
        <f>IF(COUNTA(A26:N26)=0,"",IFERROR(IF(COUNTBLANK(A26:J26)&gt;0,"Dados incompletos",IF(OR(O26="Revisar premissas",P26="Revisar premissas"),"Revisar contato do ministério",IF(J26='Premissas'!$I$7,"Entrada não autorizada",IF(J26='Premissas'!$I$6,"Autorização pendente",IF(J26&lt;&gt;'Premissas'!$I$5,"Revisar situação da autorização",IF(K26="","Aguardando entrada",IF(L26="","Retirada pendente",IF(OR(NOT(ISNUMBER(K26)),NOT(ISNUMBER(L26)),L26&lt;K26),"Revisar horários",IF(M26="","Informar quem retirou",IF(N26&lt;&gt;'Premissas'!$K$6,"Conferir retirada",IF(M26&lt;&gt;H26,"Revisar pessoa da retirada","Sem alerta"))))))))))),"Revisar dados"))</f>
        <v/>
      </c>
    </row>
    <row r="27" ht="34" customHeight="1">
      <c r="A27" s="14" t="n"/>
      <c r="B27" s="15" t="n"/>
      <c r="C27" s="15" t="n"/>
      <c r="D27" s="15" t="n"/>
      <c r="E27" s="16" t="n"/>
      <c r="F27" s="15" t="n"/>
      <c r="G27" s="17" t="n"/>
      <c r="H27" s="15" t="n"/>
      <c r="I27" s="17" t="n"/>
      <c r="J27" s="16" t="n"/>
      <c r="K27" s="18" t="n"/>
      <c r="L27" s="18" t="n"/>
      <c r="M27" s="15" t="n"/>
      <c r="N27" s="16" t="n"/>
      <c r="O27" s="6">
        <f>IF(C27="","",IFERROR(VLOOKUP(C27,'Premissas'!$A$5:$C$10,2,FALSE),"Revisar premissas"))</f>
        <v/>
      </c>
      <c r="P27" s="19">
        <f>IF(C27="","",IFERROR(VLOOKUP(C27,'Premissas'!$A$5:$C$10,3,FALSE),"Revisar premissas"))</f>
        <v/>
      </c>
      <c r="Q27" s="20">
        <f>IF(OR(K27="",L27=""),"",IFERROR(IF(AND(ISNUMBER(K27),ISNUMBER(L27),L27&gt;=K27),(L27-K27)*24,""),""))</f>
        <v/>
      </c>
      <c r="R27" s="6">
        <f>IF(COUNTA(A27:N27)=0,"",IFERROR(IF(COUNTBLANK(A27:J27)&gt;0,"Dados incompletos",IF(OR(O27="Revisar premissas",P27="Revisar premissas"),"Revisar contato do ministério",IF(J27='Premissas'!$I$7,"Entrada não autorizada",IF(J27='Premissas'!$I$6,"Autorização pendente",IF(J27&lt;&gt;'Premissas'!$I$5,"Revisar situação da autorização",IF(K27="","Aguardando entrada",IF(L27="","Retirada pendente",IF(OR(NOT(ISNUMBER(K27)),NOT(ISNUMBER(L27)),L27&lt;K27),"Revisar horários",IF(M27="","Informar quem retirou",IF(N27&lt;&gt;'Premissas'!$K$6,"Conferir retirada",IF(M27&lt;&gt;H27,"Revisar pessoa da retirada","Sem alerta"))))))))))),"Revisar dados"))</f>
        <v/>
      </c>
    </row>
    <row r="28" ht="34" customHeight="1">
      <c r="A28" s="14" t="n"/>
      <c r="B28" s="15" t="n"/>
      <c r="C28" s="15" t="n"/>
      <c r="D28" s="15" t="n"/>
      <c r="E28" s="16" t="n"/>
      <c r="F28" s="15" t="n"/>
      <c r="G28" s="17" t="n"/>
      <c r="H28" s="15" t="n"/>
      <c r="I28" s="17" t="n"/>
      <c r="J28" s="16" t="n"/>
      <c r="K28" s="18" t="n"/>
      <c r="L28" s="18" t="n"/>
      <c r="M28" s="15" t="n"/>
      <c r="N28" s="16" t="n"/>
      <c r="O28" s="10">
        <f>IF(C28="","",IFERROR(VLOOKUP(C28,'Premissas'!$A$5:$C$10,2,FALSE),"Revisar premissas"))</f>
        <v/>
      </c>
      <c r="P28" s="21">
        <f>IF(C28="","",IFERROR(VLOOKUP(C28,'Premissas'!$A$5:$C$10,3,FALSE),"Revisar premissas"))</f>
        <v/>
      </c>
      <c r="Q28" s="22">
        <f>IF(OR(K28="",L28=""),"",IFERROR(IF(AND(ISNUMBER(K28),ISNUMBER(L28),L28&gt;=K28),(L28-K28)*24,""),""))</f>
        <v/>
      </c>
      <c r="R28" s="10">
        <f>IF(COUNTA(A28:N28)=0,"",IFERROR(IF(COUNTBLANK(A28:J28)&gt;0,"Dados incompletos",IF(OR(O28="Revisar premissas",P28="Revisar premissas"),"Revisar contato do ministério",IF(J28='Premissas'!$I$7,"Entrada não autorizada",IF(J28='Premissas'!$I$6,"Autorização pendente",IF(J28&lt;&gt;'Premissas'!$I$5,"Revisar situação da autorização",IF(K28="","Aguardando entrada",IF(L28="","Retirada pendente",IF(OR(NOT(ISNUMBER(K28)),NOT(ISNUMBER(L28)),L28&lt;K28),"Revisar horários",IF(M28="","Informar quem retirou",IF(N28&lt;&gt;'Premissas'!$K$6,"Conferir retirada",IF(M28&lt;&gt;H28,"Revisar pessoa da retirada","Sem alerta"))))))))))),"Revisar dados"))</f>
        <v/>
      </c>
    </row>
    <row r="29" ht="34" customHeight="1">
      <c r="A29" s="14" t="n"/>
      <c r="B29" s="15" t="n"/>
      <c r="C29" s="15" t="n"/>
      <c r="D29" s="15" t="n"/>
      <c r="E29" s="16" t="n"/>
      <c r="F29" s="15" t="n"/>
      <c r="G29" s="17" t="n"/>
      <c r="H29" s="15" t="n"/>
      <c r="I29" s="17" t="n"/>
      <c r="J29" s="16" t="n"/>
      <c r="K29" s="18" t="n"/>
      <c r="L29" s="18" t="n"/>
      <c r="M29" s="15" t="n"/>
      <c r="N29" s="16" t="n"/>
      <c r="O29" s="6">
        <f>IF(C29="","",IFERROR(VLOOKUP(C29,'Premissas'!$A$5:$C$10,2,FALSE),"Revisar premissas"))</f>
        <v/>
      </c>
      <c r="P29" s="19">
        <f>IF(C29="","",IFERROR(VLOOKUP(C29,'Premissas'!$A$5:$C$10,3,FALSE),"Revisar premissas"))</f>
        <v/>
      </c>
      <c r="Q29" s="20">
        <f>IF(OR(K29="",L29=""),"",IFERROR(IF(AND(ISNUMBER(K29),ISNUMBER(L29),L29&gt;=K29),(L29-K29)*24,""),""))</f>
        <v/>
      </c>
      <c r="R29" s="6">
        <f>IF(COUNTA(A29:N29)=0,"",IFERROR(IF(COUNTBLANK(A29:J29)&gt;0,"Dados incompletos",IF(OR(O29="Revisar premissas",P29="Revisar premissas"),"Revisar contato do ministério",IF(J29='Premissas'!$I$7,"Entrada não autorizada",IF(J29='Premissas'!$I$6,"Autorização pendente",IF(J29&lt;&gt;'Premissas'!$I$5,"Revisar situação da autorização",IF(K29="","Aguardando entrada",IF(L29="","Retirada pendente",IF(OR(NOT(ISNUMBER(K29)),NOT(ISNUMBER(L29)),L29&lt;K29),"Revisar horários",IF(M29="","Informar quem retirou",IF(N29&lt;&gt;'Premissas'!$K$6,"Conferir retirada",IF(M29&lt;&gt;H29,"Revisar pessoa da retirada","Sem alerta"))))))))))),"Revisar dados"))</f>
        <v/>
      </c>
    </row>
    <row r="30" ht="34" customHeight="1">
      <c r="A30" s="14" t="n"/>
      <c r="B30" s="15" t="n"/>
      <c r="C30" s="15" t="n"/>
      <c r="D30" s="15" t="n"/>
      <c r="E30" s="16" t="n"/>
      <c r="F30" s="15" t="n"/>
      <c r="G30" s="17" t="n"/>
      <c r="H30" s="15" t="n"/>
      <c r="I30" s="17" t="n"/>
      <c r="J30" s="16" t="n"/>
      <c r="K30" s="18" t="n"/>
      <c r="L30" s="18" t="n"/>
      <c r="M30" s="15" t="n"/>
      <c r="N30" s="16" t="n"/>
      <c r="O30" s="10">
        <f>IF(C30="","",IFERROR(VLOOKUP(C30,'Premissas'!$A$5:$C$10,2,FALSE),"Revisar premissas"))</f>
        <v/>
      </c>
      <c r="P30" s="21">
        <f>IF(C30="","",IFERROR(VLOOKUP(C30,'Premissas'!$A$5:$C$10,3,FALSE),"Revisar premissas"))</f>
        <v/>
      </c>
      <c r="Q30" s="22">
        <f>IF(OR(K30="",L30=""),"",IFERROR(IF(AND(ISNUMBER(K30),ISNUMBER(L30),L30&gt;=K30),(L30-K30)*24,""),""))</f>
        <v/>
      </c>
      <c r="R30" s="10">
        <f>IF(COUNTA(A30:N30)=0,"",IFERROR(IF(COUNTBLANK(A30:J30)&gt;0,"Dados incompletos",IF(OR(O30="Revisar premissas",P30="Revisar premissas"),"Revisar contato do ministério",IF(J30='Premissas'!$I$7,"Entrada não autorizada",IF(J30='Premissas'!$I$6,"Autorização pendente",IF(J30&lt;&gt;'Premissas'!$I$5,"Revisar situação da autorização",IF(K30="","Aguardando entrada",IF(L30="","Retirada pendente",IF(OR(NOT(ISNUMBER(K30)),NOT(ISNUMBER(L30)),L30&lt;K30),"Revisar horários",IF(M30="","Informar quem retirou",IF(N30&lt;&gt;'Premissas'!$K$6,"Conferir retirada",IF(M30&lt;&gt;H30,"Revisar pessoa da retirada","Sem alerta"))))))))))),"Revisar dados"))</f>
        <v/>
      </c>
    </row>
    <row r="31" ht="34" customHeight="1">
      <c r="A31" s="14" t="n"/>
      <c r="B31" s="15" t="n"/>
      <c r="C31" s="15" t="n"/>
      <c r="D31" s="15" t="n"/>
      <c r="E31" s="16" t="n"/>
      <c r="F31" s="15" t="n"/>
      <c r="G31" s="17" t="n"/>
      <c r="H31" s="15" t="n"/>
      <c r="I31" s="17" t="n"/>
      <c r="J31" s="16" t="n"/>
      <c r="K31" s="18" t="n"/>
      <c r="L31" s="18" t="n"/>
      <c r="M31" s="15" t="n"/>
      <c r="N31" s="16" t="n"/>
      <c r="O31" s="6">
        <f>IF(C31="","",IFERROR(VLOOKUP(C31,'Premissas'!$A$5:$C$10,2,FALSE),"Revisar premissas"))</f>
        <v/>
      </c>
      <c r="P31" s="19">
        <f>IF(C31="","",IFERROR(VLOOKUP(C31,'Premissas'!$A$5:$C$10,3,FALSE),"Revisar premissas"))</f>
        <v/>
      </c>
      <c r="Q31" s="20">
        <f>IF(OR(K31="",L31=""),"",IFERROR(IF(AND(ISNUMBER(K31),ISNUMBER(L31),L31&gt;=K31),(L31-K31)*24,""),""))</f>
        <v/>
      </c>
      <c r="R31" s="6">
        <f>IF(COUNTA(A31:N31)=0,"",IFERROR(IF(COUNTBLANK(A31:J31)&gt;0,"Dados incompletos",IF(OR(O31="Revisar premissas",P31="Revisar premissas"),"Revisar contato do ministério",IF(J31='Premissas'!$I$7,"Entrada não autorizada",IF(J31='Premissas'!$I$6,"Autorização pendente",IF(J31&lt;&gt;'Premissas'!$I$5,"Revisar situação da autorização",IF(K31="","Aguardando entrada",IF(L31="","Retirada pendente",IF(OR(NOT(ISNUMBER(K31)),NOT(ISNUMBER(L31)),L31&lt;K31),"Revisar horários",IF(M31="","Informar quem retirou",IF(N31&lt;&gt;'Premissas'!$K$6,"Conferir retirada",IF(M31&lt;&gt;H31,"Revisar pessoa da retirada","Sem alerta"))))))))))),"Revisar dados"))</f>
        <v/>
      </c>
    </row>
    <row r="32" ht="34" customHeight="1">
      <c r="A32" s="14" t="n"/>
      <c r="B32" s="15" t="n"/>
      <c r="C32" s="15" t="n"/>
      <c r="D32" s="15" t="n"/>
      <c r="E32" s="16" t="n"/>
      <c r="F32" s="15" t="n"/>
      <c r="G32" s="17" t="n"/>
      <c r="H32" s="15" t="n"/>
      <c r="I32" s="17" t="n"/>
      <c r="J32" s="16" t="n"/>
      <c r="K32" s="18" t="n"/>
      <c r="L32" s="18" t="n"/>
      <c r="M32" s="15" t="n"/>
      <c r="N32" s="16" t="n"/>
      <c r="O32" s="10">
        <f>IF(C32="","",IFERROR(VLOOKUP(C32,'Premissas'!$A$5:$C$10,2,FALSE),"Revisar premissas"))</f>
        <v/>
      </c>
      <c r="P32" s="21">
        <f>IF(C32="","",IFERROR(VLOOKUP(C32,'Premissas'!$A$5:$C$10,3,FALSE),"Revisar premissas"))</f>
        <v/>
      </c>
      <c r="Q32" s="22">
        <f>IF(OR(K32="",L32=""),"",IFERROR(IF(AND(ISNUMBER(K32),ISNUMBER(L32),L32&gt;=K32),(L32-K32)*24,""),""))</f>
        <v/>
      </c>
      <c r="R32" s="10">
        <f>IF(COUNTA(A32:N32)=0,"",IFERROR(IF(COUNTBLANK(A32:J32)&gt;0,"Dados incompletos",IF(OR(O32="Revisar premissas",P32="Revisar premissas"),"Revisar contato do ministério",IF(J32='Premissas'!$I$7,"Entrada não autorizada",IF(J32='Premissas'!$I$6,"Autorização pendente",IF(J32&lt;&gt;'Premissas'!$I$5,"Revisar situação da autorização",IF(K32="","Aguardando entrada",IF(L32="","Retirada pendente",IF(OR(NOT(ISNUMBER(K32)),NOT(ISNUMBER(L32)),L32&lt;K32),"Revisar horários",IF(M32="","Informar quem retirou",IF(N32&lt;&gt;'Premissas'!$K$6,"Conferir retirada",IF(M32&lt;&gt;H32,"Revisar pessoa da retirada","Sem alerta"))))))))))),"Revisar dados"))</f>
        <v/>
      </c>
    </row>
    <row r="33" ht="34" customHeight="1">
      <c r="A33" s="14" t="n"/>
      <c r="B33" s="15" t="n"/>
      <c r="C33" s="15" t="n"/>
      <c r="D33" s="15" t="n"/>
      <c r="E33" s="16" t="n"/>
      <c r="F33" s="15" t="n"/>
      <c r="G33" s="17" t="n"/>
      <c r="H33" s="15" t="n"/>
      <c r="I33" s="17" t="n"/>
      <c r="J33" s="16" t="n"/>
      <c r="K33" s="18" t="n"/>
      <c r="L33" s="18" t="n"/>
      <c r="M33" s="15" t="n"/>
      <c r="N33" s="16" t="n"/>
      <c r="O33" s="6">
        <f>IF(C33="","",IFERROR(VLOOKUP(C33,'Premissas'!$A$5:$C$10,2,FALSE),"Revisar premissas"))</f>
        <v/>
      </c>
      <c r="P33" s="19">
        <f>IF(C33="","",IFERROR(VLOOKUP(C33,'Premissas'!$A$5:$C$10,3,FALSE),"Revisar premissas"))</f>
        <v/>
      </c>
      <c r="Q33" s="20">
        <f>IF(OR(K33="",L33=""),"",IFERROR(IF(AND(ISNUMBER(K33),ISNUMBER(L33),L33&gt;=K33),(L33-K33)*24,""),""))</f>
        <v/>
      </c>
      <c r="R33" s="6">
        <f>IF(COUNTA(A33:N33)=0,"",IFERROR(IF(COUNTBLANK(A33:J33)&gt;0,"Dados incompletos",IF(OR(O33="Revisar premissas",P33="Revisar premissas"),"Revisar contato do ministério",IF(J33='Premissas'!$I$7,"Entrada não autorizada",IF(J33='Premissas'!$I$6,"Autorização pendente",IF(J33&lt;&gt;'Premissas'!$I$5,"Revisar situação da autorização",IF(K33="","Aguardando entrada",IF(L33="","Retirada pendente",IF(OR(NOT(ISNUMBER(K33)),NOT(ISNUMBER(L33)),L33&lt;K33),"Revisar horários",IF(M33="","Informar quem retirou",IF(N33&lt;&gt;'Premissas'!$K$6,"Conferir retirada",IF(M33&lt;&gt;H33,"Revisar pessoa da retirada","Sem alerta"))))))))))),"Revisar dados"))</f>
        <v/>
      </c>
    </row>
    <row r="34" ht="34" customHeight="1">
      <c r="A34" s="14" t="n"/>
      <c r="B34" s="15" t="n"/>
      <c r="C34" s="15" t="n"/>
      <c r="D34" s="15" t="n"/>
      <c r="E34" s="16" t="n"/>
      <c r="F34" s="15" t="n"/>
      <c r="G34" s="17" t="n"/>
      <c r="H34" s="15" t="n"/>
      <c r="I34" s="17" t="n"/>
      <c r="J34" s="16" t="n"/>
      <c r="K34" s="18" t="n"/>
      <c r="L34" s="18" t="n"/>
      <c r="M34" s="15" t="n"/>
      <c r="N34" s="16" t="n"/>
      <c r="O34" s="10">
        <f>IF(C34="","",IFERROR(VLOOKUP(C34,'Premissas'!$A$5:$C$10,2,FALSE),"Revisar premissas"))</f>
        <v/>
      </c>
      <c r="P34" s="21">
        <f>IF(C34="","",IFERROR(VLOOKUP(C34,'Premissas'!$A$5:$C$10,3,FALSE),"Revisar premissas"))</f>
        <v/>
      </c>
      <c r="Q34" s="22">
        <f>IF(OR(K34="",L34=""),"",IFERROR(IF(AND(ISNUMBER(K34),ISNUMBER(L34),L34&gt;=K34),(L34-K34)*24,""),""))</f>
        <v/>
      </c>
      <c r="R34" s="10">
        <f>IF(COUNTA(A34:N34)=0,"",IFERROR(IF(COUNTBLANK(A34:J34)&gt;0,"Dados incompletos",IF(OR(O34="Revisar premissas",P34="Revisar premissas"),"Revisar contato do ministério",IF(J34='Premissas'!$I$7,"Entrada não autorizada",IF(J34='Premissas'!$I$6,"Autorização pendente",IF(J34&lt;&gt;'Premissas'!$I$5,"Revisar situação da autorização",IF(K34="","Aguardando entrada",IF(L34="","Retirada pendente",IF(OR(NOT(ISNUMBER(K34)),NOT(ISNUMBER(L34)),L34&lt;K34),"Revisar horários",IF(M34="","Informar quem retirou",IF(N34&lt;&gt;'Premissas'!$K$6,"Conferir retirada",IF(M34&lt;&gt;H34,"Revisar pessoa da retirada","Sem alerta"))))))))))),"Revisar dados"))</f>
        <v/>
      </c>
    </row>
    <row r="35" ht="34" customHeight="1">
      <c r="A35" s="14" t="n"/>
      <c r="B35" s="15" t="n"/>
      <c r="C35" s="15" t="n"/>
      <c r="D35" s="15" t="n"/>
      <c r="E35" s="16" t="n"/>
      <c r="F35" s="15" t="n"/>
      <c r="G35" s="17" t="n"/>
      <c r="H35" s="15" t="n"/>
      <c r="I35" s="17" t="n"/>
      <c r="J35" s="16" t="n"/>
      <c r="K35" s="18" t="n"/>
      <c r="L35" s="18" t="n"/>
      <c r="M35" s="15" t="n"/>
      <c r="N35" s="16" t="n"/>
      <c r="O35" s="6">
        <f>IF(C35="","",IFERROR(VLOOKUP(C35,'Premissas'!$A$5:$C$10,2,FALSE),"Revisar premissas"))</f>
        <v/>
      </c>
      <c r="P35" s="19">
        <f>IF(C35="","",IFERROR(VLOOKUP(C35,'Premissas'!$A$5:$C$10,3,FALSE),"Revisar premissas"))</f>
        <v/>
      </c>
      <c r="Q35" s="20">
        <f>IF(OR(K35="",L35=""),"",IFERROR(IF(AND(ISNUMBER(K35),ISNUMBER(L35),L35&gt;=K35),(L35-K35)*24,""),""))</f>
        <v/>
      </c>
      <c r="R35" s="6">
        <f>IF(COUNTA(A35:N35)=0,"",IFERROR(IF(COUNTBLANK(A35:J35)&gt;0,"Dados incompletos",IF(OR(O35="Revisar premissas",P35="Revisar premissas"),"Revisar contato do ministério",IF(J35='Premissas'!$I$7,"Entrada não autorizada",IF(J35='Premissas'!$I$6,"Autorização pendente",IF(J35&lt;&gt;'Premissas'!$I$5,"Revisar situação da autorização",IF(K35="","Aguardando entrada",IF(L35="","Retirada pendente",IF(OR(NOT(ISNUMBER(K35)),NOT(ISNUMBER(L35)),L35&lt;K35),"Revisar horários",IF(M35="","Informar quem retirou",IF(N35&lt;&gt;'Premissas'!$K$6,"Conferir retirada",IF(M35&lt;&gt;H35,"Revisar pessoa da retirada","Sem alerta"))))))))))),"Revisar dados"))</f>
        <v/>
      </c>
    </row>
    <row r="36" ht="34" customHeight="1">
      <c r="A36" s="14" t="n"/>
      <c r="B36" s="15" t="n"/>
      <c r="C36" s="15" t="n"/>
      <c r="D36" s="15" t="n"/>
      <c r="E36" s="16" t="n"/>
      <c r="F36" s="15" t="n"/>
      <c r="G36" s="17" t="n"/>
      <c r="H36" s="15" t="n"/>
      <c r="I36" s="17" t="n"/>
      <c r="J36" s="16" t="n"/>
      <c r="K36" s="18" t="n"/>
      <c r="L36" s="18" t="n"/>
      <c r="M36" s="15" t="n"/>
      <c r="N36" s="16" t="n"/>
      <c r="O36" s="10">
        <f>IF(C36="","",IFERROR(VLOOKUP(C36,'Premissas'!$A$5:$C$10,2,FALSE),"Revisar premissas"))</f>
        <v/>
      </c>
      <c r="P36" s="21">
        <f>IF(C36="","",IFERROR(VLOOKUP(C36,'Premissas'!$A$5:$C$10,3,FALSE),"Revisar premissas"))</f>
        <v/>
      </c>
      <c r="Q36" s="22">
        <f>IF(OR(K36="",L36=""),"",IFERROR(IF(AND(ISNUMBER(K36),ISNUMBER(L36),L36&gt;=K36),(L36-K36)*24,""),""))</f>
        <v/>
      </c>
      <c r="R36" s="10">
        <f>IF(COUNTA(A36:N36)=0,"",IFERROR(IF(COUNTBLANK(A36:J36)&gt;0,"Dados incompletos",IF(OR(O36="Revisar premissas",P36="Revisar premissas"),"Revisar contato do ministério",IF(J36='Premissas'!$I$7,"Entrada não autorizada",IF(J36='Premissas'!$I$6,"Autorização pendente",IF(J36&lt;&gt;'Premissas'!$I$5,"Revisar situação da autorização",IF(K36="","Aguardando entrada",IF(L36="","Retirada pendente",IF(OR(NOT(ISNUMBER(K36)),NOT(ISNUMBER(L36)),L36&lt;K36),"Revisar horários",IF(M36="","Informar quem retirou",IF(N36&lt;&gt;'Premissas'!$K$6,"Conferir retirada",IF(M36&lt;&gt;H36,"Revisar pessoa da retirada","Sem alerta"))))))))))),"Revisar dados"))</f>
        <v/>
      </c>
    </row>
    <row r="37" ht="34" customHeight="1">
      <c r="A37" s="14" t="n"/>
      <c r="B37" s="15" t="n"/>
      <c r="C37" s="15" t="n"/>
      <c r="D37" s="15" t="n"/>
      <c r="E37" s="16" t="n"/>
      <c r="F37" s="15" t="n"/>
      <c r="G37" s="17" t="n"/>
      <c r="H37" s="15" t="n"/>
      <c r="I37" s="17" t="n"/>
      <c r="J37" s="16" t="n"/>
      <c r="K37" s="18" t="n"/>
      <c r="L37" s="18" t="n"/>
      <c r="M37" s="15" t="n"/>
      <c r="N37" s="16" t="n"/>
      <c r="O37" s="6">
        <f>IF(C37="","",IFERROR(VLOOKUP(C37,'Premissas'!$A$5:$C$10,2,FALSE),"Revisar premissas"))</f>
        <v/>
      </c>
      <c r="P37" s="19">
        <f>IF(C37="","",IFERROR(VLOOKUP(C37,'Premissas'!$A$5:$C$10,3,FALSE),"Revisar premissas"))</f>
        <v/>
      </c>
      <c r="Q37" s="20">
        <f>IF(OR(K37="",L37=""),"",IFERROR(IF(AND(ISNUMBER(K37),ISNUMBER(L37),L37&gt;=K37),(L37-K37)*24,""),""))</f>
        <v/>
      </c>
      <c r="R37" s="6">
        <f>IF(COUNTA(A37:N37)=0,"",IFERROR(IF(COUNTBLANK(A37:J37)&gt;0,"Dados incompletos",IF(OR(O37="Revisar premissas",P37="Revisar premissas"),"Revisar contato do ministério",IF(J37='Premissas'!$I$7,"Entrada não autorizada",IF(J37='Premissas'!$I$6,"Autorização pendente",IF(J37&lt;&gt;'Premissas'!$I$5,"Revisar situação da autorização",IF(K37="","Aguardando entrada",IF(L37="","Retirada pendente",IF(OR(NOT(ISNUMBER(K37)),NOT(ISNUMBER(L37)),L37&lt;K37),"Revisar horários",IF(M37="","Informar quem retirou",IF(N37&lt;&gt;'Premissas'!$K$6,"Conferir retirada",IF(M37&lt;&gt;H37,"Revisar pessoa da retirada","Sem alerta"))))))))))),"Revisar dados"))</f>
        <v/>
      </c>
    </row>
    <row r="38" ht="34" customHeight="1">
      <c r="A38" s="14" t="n"/>
      <c r="B38" s="15" t="n"/>
      <c r="C38" s="15" t="n"/>
      <c r="D38" s="15" t="n"/>
      <c r="E38" s="16" t="n"/>
      <c r="F38" s="15" t="n"/>
      <c r="G38" s="17" t="n"/>
      <c r="H38" s="15" t="n"/>
      <c r="I38" s="17" t="n"/>
      <c r="J38" s="16" t="n"/>
      <c r="K38" s="18" t="n"/>
      <c r="L38" s="18" t="n"/>
      <c r="M38" s="15" t="n"/>
      <c r="N38" s="16" t="n"/>
      <c r="O38" s="10">
        <f>IF(C38="","",IFERROR(VLOOKUP(C38,'Premissas'!$A$5:$C$10,2,FALSE),"Revisar premissas"))</f>
        <v/>
      </c>
      <c r="P38" s="21">
        <f>IF(C38="","",IFERROR(VLOOKUP(C38,'Premissas'!$A$5:$C$10,3,FALSE),"Revisar premissas"))</f>
        <v/>
      </c>
      <c r="Q38" s="22">
        <f>IF(OR(K38="",L38=""),"",IFERROR(IF(AND(ISNUMBER(K38),ISNUMBER(L38),L38&gt;=K38),(L38-K38)*24,""),""))</f>
        <v/>
      </c>
      <c r="R38" s="10">
        <f>IF(COUNTA(A38:N38)=0,"",IFERROR(IF(COUNTBLANK(A38:J38)&gt;0,"Dados incompletos",IF(OR(O38="Revisar premissas",P38="Revisar premissas"),"Revisar contato do ministério",IF(J38='Premissas'!$I$7,"Entrada não autorizada",IF(J38='Premissas'!$I$6,"Autorização pendente",IF(J38&lt;&gt;'Premissas'!$I$5,"Revisar situação da autorização",IF(K38="","Aguardando entrada",IF(L38="","Retirada pendente",IF(OR(NOT(ISNUMBER(K38)),NOT(ISNUMBER(L38)),L38&lt;K38),"Revisar horários",IF(M38="","Informar quem retirou",IF(N38&lt;&gt;'Premissas'!$K$6,"Conferir retirada",IF(M38&lt;&gt;H38,"Revisar pessoa da retirada","Sem alerta"))))))))))),"Revisar dados"))</f>
        <v/>
      </c>
    </row>
    <row r="39" ht="34" customHeight="1">
      <c r="A39" s="14" t="n"/>
      <c r="B39" s="15" t="n"/>
      <c r="C39" s="15" t="n"/>
      <c r="D39" s="15" t="n"/>
      <c r="E39" s="16" t="n"/>
      <c r="F39" s="15" t="n"/>
      <c r="G39" s="17" t="n"/>
      <c r="H39" s="15" t="n"/>
      <c r="I39" s="17" t="n"/>
      <c r="J39" s="16" t="n"/>
      <c r="K39" s="18" t="n"/>
      <c r="L39" s="18" t="n"/>
      <c r="M39" s="15" t="n"/>
      <c r="N39" s="16" t="n"/>
      <c r="O39" s="6">
        <f>IF(C39="","",IFERROR(VLOOKUP(C39,'Premissas'!$A$5:$C$10,2,FALSE),"Revisar premissas"))</f>
        <v/>
      </c>
      <c r="P39" s="19">
        <f>IF(C39="","",IFERROR(VLOOKUP(C39,'Premissas'!$A$5:$C$10,3,FALSE),"Revisar premissas"))</f>
        <v/>
      </c>
      <c r="Q39" s="20">
        <f>IF(OR(K39="",L39=""),"",IFERROR(IF(AND(ISNUMBER(K39),ISNUMBER(L39),L39&gt;=K39),(L39-K39)*24,""),""))</f>
        <v/>
      </c>
      <c r="R39" s="6">
        <f>IF(COUNTA(A39:N39)=0,"",IFERROR(IF(COUNTBLANK(A39:J39)&gt;0,"Dados incompletos",IF(OR(O39="Revisar premissas",P39="Revisar premissas"),"Revisar contato do ministério",IF(J39='Premissas'!$I$7,"Entrada não autorizada",IF(J39='Premissas'!$I$6,"Autorização pendente",IF(J39&lt;&gt;'Premissas'!$I$5,"Revisar situação da autorização",IF(K39="","Aguardando entrada",IF(L39="","Retirada pendente",IF(OR(NOT(ISNUMBER(K39)),NOT(ISNUMBER(L39)),L39&lt;K39),"Revisar horários",IF(M39="","Informar quem retirou",IF(N39&lt;&gt;'Premissas'!$K$6,"Conferir retirada",IF(M39&lt;&gt;H39,"Revisar pessoa da retirada","Sem alerta"))))))))))),"Revisar dados"))</f>
        <v/>
      </c>
    </row>
    <row r="40" ht="34" customHeight="1">
      <c r="A40" s="14" t="n"/>
      <c r="B40" s="15" t="n"/>
      <c r="C40" s="15" t="n"/>
      <c r="D40" s="15" t="n"/>
      <c r="E40" s="16" t="n"/>
      <c r="F40" s="15" t="n"/>
      <c r="G40" s="17" t="n"/>
      <c r="H40" s="15" t="n"/>
      <c r="I40" s="17" t="n"/>
      <c r="J40" s="16" t="n"/>
      <c r="K40" s="18" t="n"/>
      <c r="L40" s="18" t="n"/>
      <c r="M40" s="15" t="n"/>
      <c r="N40" s="16" t="n"/>
      <c r="O40" s="10">
        <f>IF(C40="","",IFERROR(VLOOKUP(C40,'Premissas'!$A$5:$C$10,2,FALSE),"Revisar premissas"))</f>
        <v/>
      </c>
      <c r="P40" s="21">
        <f>IF(C40="","",IFERROR(VLOOKUP(C40,'Premissas'!$A$5:$C$10,3,FALSE),"Revisar premissas"))</f>
        <v/>
      </c>
      <c r="Q40" s="22">
        <f>IF(OR(K40="",L40=""),"",IFERROR(IF(AND(ISNUMBER(K40),ISNUMBER(L40),L40&gt;=K40),(L40-K40)*24,""),""))</f>
        <v/>
      </c>
      <c r="R40" s="10">
        <f>IF(COUNTA(A40:N40)=0,"",IFERROR(IF(COUNTBLANK(A40:J40)&gt;0,"Dados incompletos",IF(OR(O40="Revisar premissas",P40="Revisar premissas"),"Revisar contato do ministério",IF(J40='Premissas'!$I$7,"Entrada não autorizada",IF(J40='Premissas'!$I$6,"Autorização pendente",IF(J40&lt;&gt;'Premissas'!$I$5,"Revisar situação da autorização",IF(K40="","Aguardando entrada",IF(L40="","Retirada pendente",IF(OR(NOT(ISNUMBER(K40)),NOT(ISNUMBER(L40)),L40&lt;K40),"Revisar horários",IF(M40="","Informar quem retirou",IF(N40&lt;&gt;'Premissas'!$K$6,"Conferir retirada",IF(M40&lt;&gt;H40,"Revisar pessoa da retirada","Sem alerta"))))))))))),"Revisar dados"))</f>
        <v/>
      </c>
    </row>
    <row r="41" ht="34" customHeight="1">
      <c r="A41" s="14" t="n"/>
      <c r="B41" s="15" t="n"/>
      <c r="C41" s="15" t="n"/>
      <c r="D41" s="15" t="n"/>
      <c r="E41" s="16" t="n"/>
      <c r="F41" s="15" t="n"/>
      <c r="G41" s="17" t="n"/>
      <c r="H41" s="15" t="n"/>
      <c r="I41" s="17" t="n"/>
      <c r="J41" s="16" t="n"/>
      <c r="K41" s="18" t="n"/>
      <c r="L41" s="18" t="n"/>
      <c r="M41" s="15" t="n"/>
      <c r="N41" s="16" t="n"/>
      <c r="O41" s="6">
        <f>IF(C41="","",IFERROR(VLOOKUP(C41,'Premissas'!$A$5:$C$10,2,FALSE),"Revisar premissas"))</f>
        <v/>
      </c>
      <c r="P41" s="19">
        <f>IF(C41="","",IFERROR(VLOOKUP(C41,'Premissas'!$A$5:$C$10,3,FALSE),"Revisar premissas"))</f>
        <v/>
      </c>
      <c r="Q41" s="20">
        <f>IF(OR(K41="",L41=""),"",IFERROR(IF(AND(ISNUMBER(K41),ISNUMBER(L41),L41&gt;=K41),(L41-K41)*24,""),""))</f>
        <v/>
      </c>
      <c r="R41" s="6">
        <f>IF(COUNTA(A41:N41)=0,"",IFERROR(IF(COUNTBLANK(A41:J41)&gt;0,"Dados incompletos",IF(OR(O41="Revisar premissas",P41="Revisar premissas"),"Revisar contato do ministério",IF(J41='Premissas'!$I$7,"Entrada não autorizada",IF(J41='Premissas'!$I$6,"Autorização pendente",IF(J41&lt;&gt;'Premissas'!$I$5,"Revisar situação da autorização",IF(K41="","Aguardando entrada",IF(L41="","Retirada pendente",IF(OR(NOT(ISNUMBER(K41)),NOT(ISNUMBER(L41)),L41&lt;K41),"Revisar horários",IF(M41="","Informar quem retirou",IF(N41&lt;&gt;'Premissas'!$K$6,"Conferir retirada",IF(M41&lt;&gt;H41,"Revisar pessoa da retirada","Sem alerta"))))))))))),"Revisar dados"))</f>
        <v/>
      </c>
    </row>
    <row r="42" ht="34" customHeight="1">
      <c r="A42" s="14" t="n"/>
      <c r="B42" s="15" t="n"/>
      <c r="C42" s="15" t="n"/>
      <c r="D42" s="15" t="n"/>
      <c r="E42" s="16" t="n"/>
      <c r="F42" s="15" t="n"/>
      <c r="G42" s="17" t="n"/>
      <c r="H42" s="15" t="n"/>
      <c r="I42" s="17" t="n"/>
      <c r="J42" s="16" t="n"/>
      <c r="K42" s="18" t="n"/>
      <c r="L42" s="18" t="n"/>
      <c r="M42" s="15" t="n"/>
      <c r="N42" s="16" t="n"/>
      <c r="O42" s="10">
        <f>IF(C42="","",IFERROR(VLOOKUP(C42,'Premissas'!$A$5:$C$10,2,FALSE),"Revisar premissas"))</f>
        <v/>
      </c>
      <c r="P42" s="21">
        <f>IF(C42="","",IFERROR(VLOOKUP(C42,'Premissas'!$A$5:$C$10,3,FALSE),"Revisar premissas"))</f>
        <v/>
      </c>
      <c r="Q42" s="22">
        <f>IF(OR(K42="",L42=""),"",IFERROR(IF(AND(ISNUMBER(K42),ISNUMBER(L42),L42&gt;=K42),(L42-K42)*24,""),""))</f>
        <v/>
      </c>
      <c r="R42" s="10">
        <f>IF(COUNTA(A42:N42)=0,"",IFERROR(IF(COUNTBLANK(A42:J42)&gt;0,"Dados incompletos",IF(OR(O42="Revisar premissas",P42="Revisar premissas"),"Revisar contato do ministério",IF(J42='Premissas'!$I$7,"Entrada não autorizada",IF(J42='Premissas'!$I$6,"Autorização pendente",IF(J42&lt;&gt;'Premissas'!$I$5,"Revisar situação da autorização",IF(K42="","Aguardando entrada",IF(L42="","Retirada pendente",IF(OR(NOT(ISNUMBER(K42)),NOT(ISNUMBER(L42)),L42&lt;K42),"Revisar horários",IF(M42="","Informar quem retirou",IF(N42&lt;&gt;'Premissas'!$K$6,"Conferir retirada",IF(M42&lt;&gt;H42,"Revisar pessoa da retirada","Sem alerta"))))))))))),"Revisar dados"))</f>
        <v/>
      </c>
    </row>
    <row r="43" ht="34" customHeight="1">
      <c r="A43" s="14" t="n"/>
      <c r="B43" s="15" t="n"/>
      <c r="C43" s="15" t="n"/>
      <c r="D43" s="15" t="n"/>
      <c r="E43" s="16" t="n"/>
      <c r="F43" s="15" t="n"/>
      <c r="G43" s="17" t="n"/>
      <c r="H43" s="15" t="n"/>
      <c r="I43" s="17" t="n"/>
      <c r="J43" s="16" t="n"/>
      <c r="K43" s="18" t="n"/>
      <c r="L43" s="18" t="n"/>
      <c r="M43" s="15" t="n"/>
      <c r="N43" s="16" t="n"/>
      <c r="O43" s="6">
        <f>IF(C43="","",IFERROR(VLOOKUP(C43,'Premissas'!$A$5:$C$10,2,FALSE),"Revisar premissas"))</f>
        <v/>
      </c>
      <c r="P43" s="19">
        <f>IF(C43="","",IFERROR(VLOOKUP(C43,'Premissas'!$A$5:$C$10,3,FALSE),"Revisar premissas"))</f>
        <v/>
      </c>
      <c r="Q43" s="20">
        <f>IF(OR(K43="",L43=""),"",IFERROR(IF(AND(ISNUMBER(K43),ISNUMBER(L43),L43&gt;=K43),(L43-K43)*24,""),""))</f>
        <v/>
      </c>
      <c r="R43" s="6">
        <f>IF(COUNTA(A43:N43)=0,"",IFERROR(IF(COUNTBLANK(A43:J43)&gt;0,"Dados incompletos",IF(OR(O43="Revisar premissas",P43="Revisar premissas"),"Revisar contato do ministério",IF(J43='Premissas'!$I$7,"Entrada não autorizada",IF(J43='Premissas'!$I$6,"Autorização pendente",IF(J43&lt;&gt;'Premissas'!$I$5,"Revisar situação da autorização",IF(K43="","Aguardando entrada",IF(L43="","Retirada pendente",IF(OR(NOT(ISNUMBER(K43)),NOT(ISNUMBER(L43)),L43&lt;K43),"Revisar horários",IF(M43="","Informar quem retirou",IF(N43&lt;&gt;'Premissas'!$K$6,"Conferir retirada",IF(M43&lt;&gt;H43,"Revisar pessoa da retirada","Sem alerta"))))))))))),"Revisar dados"))</f>
        <v/>
      </c>
    </row>
    <row r="44" ht="34" customHeight="1">
      <c r="A44" s="14" t="n"/>
      <c r="B44" s="15" t="n"/>
      <c r="C44" s="15" t="n"/>
      <c r="D44" s="15" t="n"/>
      <c r="E44" s="16" t="n"/>
      <c r="F44" s="15" t="n"/>
      <c r="G44" s="17" t="n"/>
      <c r="H44" s="15" t="n"/>
      <c r="I44" s="17" t="n"/>
      <c r="J44" s="16" t="n"/>
      <c r="K44" s="18" t="n"/>
      <c r="L44" s="18" t="n"/>
      <c r="M44" s="15" t="n"/>
      <c r="N44" s="16" t="n"/>
      <c r="O44" s="10">
        <f>IF(C44="","",IFERROR(VLOOKUP(C44,'Premissas'!$A$5:$C$10,2,FALSE),"Revisar premissas"))</f>
        <v/>
      </c>
      <c r="P44" s="21">
        <f>IF(C44="","",IFERROR(VLOOKUP(C44,'Premissas'!$A$5:$C$10,3,FALSE),"Revisar premissas"))</f>
        <v/>
      </c>
      <c r="Q44" s="22">
        <f>IF(OR(K44="",L44=""),"",IFERROR(IF(AND(ISNUMBER(K44),ISNUMBER(L44),L44&gt;=K44),(L44-K44)*24,""),""))</f>
        <v/>
      </c>
      <c r="R44" s="10">
        <f>IF(COUNTA(A44:N44)=0,"",IFERROR(IF(COUNTBLANK(A44:J44)&gt;0,"Dados incompletos",IF(OR(O44="Revisar premissas",P44="Revisar premissas"),"Revisar contato do ministério",IF(J44='Premissas'!$I$7,"Entrada não autorizada",IF(J44='Premissas'!$I$6,"Autorização pendente",IF(J44&lt;&gt;'Premissas'!$I$5,"Revisar situação da autorização",IF(K44="","Aguardando entrada",IF(L44="","Retirada pendente",IF(OR(NOT(ISNUMBER(K44)),NOT(ISNUMBER(L44)),L44&lt;K44),"Revisar horários",IF(M44="","Informar quem retirou",IF(N44&lt;&gt;'Premissas'!$K$6,"Conferir retirada",IF(M44&lt;&gt;H44,"Revisar pessoa da retirada","Sem alerta"))))))))))),"Revisar dados"))</f>
        <v/>
      </c>
    </row>
    <row r="45" ht="34" customHeight="1">
      <c r="A45" s="14" t="n"/>
      <c r="B45" s="15" t="n"/>
      <c r="C45" s="15" t="n"/>
      <c r="D45" s="15" t="n"/>
      <c r="E45" s="16" t="n"/>
      <c r="F45" s="15" t="n"/>
      <c r="G45" s="17" t="n"/>
      <c r="H45" s="15" t="n"/>
      <c r="I45" s="17" t="n"/>
      <c r="J45" s="16" t="n"/>
      <c r="K45" s="18" t="n"/>
      <c r="L45" s="18" t="n"/>
      <c r="M45" s="15" t="n"/>
      <c r="N45" s="16" t="n"/>
      <c r="O45" s="6">
        <f>IF(C45="","",IFERROR(VLOOKUP(C45,'Premissas'!$A$5:$C$10,2,FALSE),"Revisar premissas"))</f>
        <v/>
      </c>
      <c r="P45" s="19">
        <f>IF(C45="","",IFERROR(VLOOKUP(C45,'Premissas'!$A$5:$C$10,3,FALSE),"Revisar premissas"))</f>
        <v/>
      </c>
      <c r="Q45" s="20">
        <f>IF(OR(K45="",L45=""),"",IFERROR(IF(AND(ISNUMBER(K45),ISNUMBER(L45),L45&gt;=K45),(L45-K45)*24,""),""))</f>
        <v/>
      </c>
      <c r="R45" s="6">
        <f>IF(COUNTA(A45:N45)=0,"",IFERROR(IF(COUNTBLANK(A45:J45)&gt;0,"Dados incompletos",IF(OR(O45="Revisar premissas",P45="Revisar premissas"),"Revisar contato do ministério",IF(J45='Premissas'!$I$7,"Entrada não autorizada",IF(J45='Premissas'!$I$6,"Autorização pendente",IF(J45&lt;&gt;'Premissas'!$I$5,"Revisar situação da autorização",IF(K45="","Aguardando entrada",IF(L45="","Retirada pendente",IF(OR(NOT(ISNUMBER(K45)),NOT(ISNUMBER(L45)),L45&lt;K45),"Revisar horários",IF(M45="","Informar quem retirou",IF(N45&lt;&gt;'Premissas'!$K$6,"Conferir retirada",IF(M45&lt;&gt;H45,"Revisar pessoa da retirada","Sem alerta"))))))))))),"Revisar dados"))</f>
        <v/>
      </c>
    </row>
    <row r="46" ht="34" customHeight="1">
      <c r="A46" s="14" t="n"/>
      <c r="B46" s="15" t="n"/>
      <c r="C46" s="15" t="n"/>
      <c r="D46" s="15" t="n"/>
      <c r="E46" s="16" t="n"/>
      <c r="F46" s="15" t="n"/>
      <c r="G46" s="17" t="n"/>
      <c r="H46" s="15" t="n"/>
      <c r="I46" s="17" t="n"/>
      <c r="J46" s="16" t="n"/>
      <c r="K46" s="18" t="n"/>
      <c r="L46" s="18" t="n"/>
      <c r="M46" s="15" t="n"/>
      <c r="N46" s="16" t="n"/>
      <c r="O46" s="10">
        <f>IF(C46="","",IFERROR(VLOOKUP(C46,'Premissas'!$A$5:$C$10,2,FALSE),"Revisar premissas"))</f>
        <v/>
      </c>
      <c r="P46" s="21">
        <f>IF(C46="","",IFERROR(VLOOKUP(C46,'Premissas'!$A$5:$C$10,3,FALSE),"Revisar premissas"))</f>
        <v/>
      </c>
      <c r="Q46" s="22">
        <f>IF(OR(K46="",L46=""),"",IFERROR(IF(AND(ISNUMBER(K46),ISNUMBER(L46),L46&gt;=K46),(L46-K46)*24,""),""))</f>
        <v/>
      </c>
      <c r="R46" s="10">
        <f>IF(COUNTA(A46:N46)=0,"",IFERROR(IF(COUNTBLANK(A46:J46)&gt;0,"Dados incompletos",IF(OR(O46="Revisar premissas",P46="Revisar premissas"),"Revisar contato do ministério",IF(J46='Premissas'!$I$7,"Entrada não autorizada",IF(J46='Premissas'!$I$6,"Autorização pendente",IF(J46&lt;&gt;'Premissas'!$I$5,"Revisar situação da autorização",IF(K46="","Aguardando entrada",IF(L46="","Retirada pendente",IF(OR(NOT(ISNUMBER(K46)),NOT(ISNUMBER(L46)),L46&lt;K46),"Revisar horários",IF(M46="","Informar quem retirou",IF(N46&lt;&gt;'Premissas'!$K$6,"Conferir retirada",IF(M46&lt;&gt;H46,"Revisar pessoa da retirada","Sem alerta"))))))))))),"Revisar dados"))</f>
        <v/>
      </c>
    </row>
    <row r="47" ht="34" customHeight="1">
      <c r="A47" s="14" t="n"/>
      <c r="B47" s="15" t="n"/>
      <c r="C47" s="15" t="n"/>
      <c r="D47" s="15" t="n"/>
      <c r="E47" s="16" t="n"/>
      <c r="F47" s="15" t="n"/>
      <c r="G47" s="17" t="n"/>
      <c r="H47" s="15" t="n"/>
      <c r="I47" s="17" t="n"/>
      <c r="J47" s="16" t="n"/>
      <c r="K47" s="18" t="n"/>
      <c r="L47" s="18" t="n"/>
      <c r="M47" s="15" t="n"/>
      <c r="N47" s="16" t="n"/>
      <c r="O47" s="6">
        <f>IF(C47="","",IFERROR(VLOOKUP(C47,'Premissas'!$A$5:$C$10,2,FALSE),"Revisar premissas"))</f>
        <v/>
      </c>
      <c r="P47" s="19">
        <f>IF(C47="","",IFERROR(VLOOKUP(C47,'Premissas'!$A$5:$C$10,3,FALSE),"Revisar premissas"))</f>
        <v/>
      </c>
      <c r="Q47" s="20">
        <f>IF(OR(K47="",L47=""),"",IFERROR(IF(AND(ISNUMBER(K47),ISNUMBER(L47),L47&gt;=K47),(L47-K47)*24,""),""))</f>
        <v/>
      </c>
      <c r="R47" s="6">
        <f>IF(COUNTA(A47:N47)=0,"",IFERROR(IF(COUNTBLANK(A47:J47)&gt;0,"Dados incompletos",IF(OR(O47="Revisar premissas",P47="Revisar premissas"),"Revisar contato do ministério",IF(J47='Premissas'!$I$7,"Entrada não autorizada",IF(J47='Premissas'!$I$6,"Autorização pendente",IF(J47&lt;&gt;'Premissas'!$I$5,"Revisar situação da autorização",IF(K47="","Aguardando entrada",IF(L47="","Retirada pendente",IF(OR(NOT(ISNUMBER(K47)),NOT(ISNUMBER(L47)),L47&lt;K47),"Revisar horários",IF(M47="","Informar quem retirou",IF(N47&lt;&gt;'Premissas'!$K$6,"Conferir retirada",IF(M47&lt;&gt;H47,"Revisar pessoa da retirada","Sem alerta"))))))))))),"Revisar dados"))</f>
        <v/>
      </c>
    </row>
    <row r="48" ht="34" customHeight="1">
      <c r="A48" s="14" t="n"/>
      <c r="B48" s="15" t="n"/>
      <c r="C48" s="15" t="n"/>
      <c r="D48" s="15" t="n"/>
      <c r="E48" s="16" t="n"/>
      <c r="F48" s="15" t="n"/>
      <c r="G48" s="17" t="n"/>
      <c r="H48" s="15" t="n"/>
      <c r="I48" s="17" t="n"/>
      <c r="J48" s="16" t="n"/>
      <c r="K48" s="18" t="n"/>
      <c r="L48" s="18" t="n"/>
      <c r="M48" s="15" t="n"/>
      <c r="N48" s="16" t="n"/>
      <c r="O48" s="10">
        <f>IF(C48="","",IFERROR(VLOOKUP(C48,'Premissas'!$A$5:$C$10,2,FALSE),"Revisar premissas"))</f>
        <v/>
      </c>
      <c r="P48" s="21">
        <f>IF(C48="","",IFERROR(VLOOKUP(C48,'Premissas'!$A$5:$C$10,3,FALSE),"Revisar premissas"))</f>
        <v/>
      </c>
      <c r="Q48" s="22">
        <f>IF(OR(K48="",L48=""),"",IFERROR(IF(AND(ISNUMBER(K48),ISNUMBER(L48),L48&gt;=K48),(L48-K48)*24,""),""))</f>
        <v/>
      </c>
      <c r="R48" s="10">
        <f>IF(COUNTA(A48:N48)=0,"",IFERROR(IF(COUNTBLANK(A48:J48)&gt;0,"Dados incompletos",IF(OR(O48="Revisar premissas",P48="Revisar premissas"),"Revisar contato do ministério",IF(J48='Premissas'!$I$7,"Entrada não autorizada",IF(J48='Premissas'!$I$6,"Autorização pendente",IF(J48&lt;&gt;'Premissas'!$I$5,"Revisar situação da autorização",IF(K48="","Aguardando entrada",IF(L48="","Retirada pendente",IF(OR(NOT(ISNUMBER(K48)),NOT(ISNUMBER(L48)),L48&lt;K48),"Revisar horários",IF(M48="","Informar quem retirou",IF(N48&lt;&gt;'Premissas'!$K$6,"Conferir retirada",IF(M48&lt;&gt;H48,"Revisar pessoa da retirada","Sem alerta"))))))))))),"Revisar dados"))</f>
        <v/>
      </c>
    </row>
    <row r="49" ht="34" customHeight="1">
      <c r="A49" s="14" t="n"/>
      <c r="B49" s="15" t="n"/>
      <c r="C49" s="15" t="n"/>
      <c r="D49" s="15" t="n"/>
      <c r="E49" s="16" t="n"/>
      <c r="F49" s="15" t="n"/>
      <c r="G49" s="17" t="n"/>
      <c r="H49" s="15" t="n"/>
      <c r="I49" s="17" t="n"/>
      <c r="J49" s="16" t="n"/>
      <c r="K49" s="18" t="n"/>
      <c r="L49" s="18" t="n"/>
      <c r="M49" s="15" t="n"/>
      <c r="N49" s="16" t="n"/>
      <c r="O49" s="6">
        <f>IF(C49="","",IFERROR(VLOOKUP(C49,'Premissas'!$A$5:$C$10,2,FALSE),"Revisar premissas"))</f>
        <v/>
      </c>
      <c r="P49" s="19">
        <f>IF(C49="","",IFERROR(VLOOKUP(C49,'Premissas'!$A$5:$C$10,3,FALSE),"Revisar premissas"))</f>
        <v/>
      </c>
      <c r="Q49" s="20">
        <f>IF(OR(K49="",L49=""),"",IFERROR(IF(AND(ISNUMBER(K49),ISNUMBER(L49),L49&gt;=K49),(L49-K49)*24,""),""))</f>
        <v/>
      </c>
      <c r="R49" s="6">
        <f>IF(COUNTA(A49:N49)=0,"",IFERROR(IF(COUNTBLANK(A49:J49)&gt;0,"Dados incompletos",IF(OR(O49="Revisar premissas",P49="Revisar premissas"),"Revisar contato do ministério",IF(J49='Premissas'!$I$7,"Entrada não autorizada",IF(J49='Premissas'!$I$6,"Autorização pendente",IF(J49&lt;&gt;'Premissas'!$I$5,"Revisar situação da autorização",IF(K49="","Aguardando entrada",IF(L49="","Retirada pendente",IF(OR(NOT(ISNUMBER(K49)),NOT(ISNUMBER(L49)),L49&lt;K49),"Revisar horários",IF(M49="","Informar quem retirou",IF(N49&lt;&gt;'Premissas'!$K$6,"Conferir retirada",IF(M49&lt;&gt;H49,"Revisar pessoa da retirada","Sem alerta"))))))))))),"Revisar dados"))</f>
        <v/>
      </c>
    </row>
    <row r="50" ht="34" customHeight="1">
      <c r="A50" s="14" t="n"/>
      <c r="B50" s="15" t="n"/>
      <c r="C50" s="15" t="n"/>
      <c r="D50" s="15" t="n"/>
      <c r="E50" s="16" t="n"/>
      <c r="F50" s="15" t="n"/>
      <c r="G50" s="17" t="n"/>
      <c r="H50" s="15" t="n"/>
      <c r="I50" s="17" t="n"/>
      <c r="J50" s="16" t="n"/>
      <c r="K50" s="18" t="n"/>
      <c r="L50" s="18" t="n"/>
      <c r="M50" s="15" t="n"/>
      <c r="N50" s="16" t="n"/>
      <c r="O50" s="10">
        <f>IF(C50="","",IFERROR(VLOOKUP(C50,'Premissas'!$A$5:$C$10,2,FALSE),"Revisar premissas"))</f>
        <v/>
      </c>
      <c r="P50" s="21">
        <f>IF(C50="","",IFERROR(VLOOKUP(C50,'Premissas'!$A$5:$C$10,3,FALSE),"Revisar premissas"))</f>
        <v/>
      </c>
      <c r="Q50" s="22">
        <f>IF(OR(K50="",L50=""),"",IFERROR(IF(AND(ISNUMBER(K50),ISNUMBER(L50),L50&gt;=K50),(L50-K50)*24,""),""))</f>
        <v/>
      </c>
      <c r="R50" s="10">
        <f>IF(COUNTA(A50:N50)=0,"",IFERROR(IF(COUNTBLANK(A50:J50)&gt;0,"Dados incompletos",IF(OR(O50="Revisar premissas",P50="Revisar premissas"),"Revisar contato do ministério",IF(J50='Premissas'!$I$7,"Entrada não autorizada",IF(J50='Premissas'!$I$6,"Autorização pendente",IF(J50&lt;&gt;'Premissas'!$I$5,"Revisar situação da autorização",IF(K50="","Aguardando entrada",IF(L50="","Retirada pendente",IF(OR(NOT(ISNUMBER(K50)),NOT(ISNUMBER(L50)),L50&lt;K50),"Revisar horários",IF(M50="","Informar quem retirou",IF(N50&lt;&gt;'Premissas'!$K$6,"Conferir retirada",IF(M50&lt;&gt;H50,"Revisar pessoa da retirada","Sem alerta"))))))))))),"Revisar dados"))</f>
        <v/>
      </c>
    </row>
    <row r="51" ht="34" customHeight="1">
      <c r="A51" s="14" t="n"/>
      <c r="B51" s="15" t="n"/>
      <c r="C51" s="15" t="n"/>
      <c r="D51" s="15" t="n"/>
      <c r="E51" s="16" t="n"/>
      <c r="F51" s="15" t="n"/>
      <c r="G51" s="17" t="n"/>
      <c r="H51" s="15" t="n"/>
      <c r="I51" s="17" t="n"/>
      <c r="J51" s="16" t="n"/>
      <c r="K51" s="18" t="n"/>
      <c r="L51" s="18" t="n"/>
      <c r="M51" s="15" t="n"/>
      <c r="N51" s="16" t="n"/>
      <c r="O51" s="6">
        <f>IF(C51="","",IFERROR(VLOOKUP(C51,'Premissas'!$A$5:$C$10,2,FALSE),"Revisar premissas"))</f>
        <v/>
      </c>
      <c r="P51" s="19">
        <f>IF(C51="","",IFERROR(VLOOKUP(C51,'Premissas'!$A$5:$C$10,3,FALSE),"Revisar premissas"))</f>
        <v/>
      </c>
      <c r="Q51" s="20">
        <f>IF(OR(K51="",L51=""),"",IFERROR(IF(AND(ISNUMBER(K51),ISNUMBER(L51),L51&gt;=K51),(L51-K51)*24,""),""))</f>
        <v/>
      </c>
      <c r="R51" s="6">
        <f>IF(COUNTA(A51:N51)=0,"",IFERROR(IF(COUNTBLANK(A51:J51)&gt;0,"Dados incompletos",IF(OR(O51="Revisar premissas",P51="Revisar premissas"),"Revisar contato do ministério",IF(J51='Premissas'!$I$7,"Entrada não autorizada",IF(J51='Premissas'!$I$6,"Autorização pendente",IF(J51&lt;&gt;'Premissas'!$I$5,"Revisar situação da autorização",IF(K51="","Aguardando entrada",IF(L51="","Retirada pendente",IF(OR(NOT(ISNUMBER(K51)),NOT(ISNUMBER(L51)),L51&lt;K51),"Revisar horários",IF(M51="","Informar quem retirou",IF(N51&lt;&gt;'Premissas'!$K$6,"Conferir retirada",IF(M51&lt;&gt;H51,"Revisar pessoa da retirada","Sem alerta"))))))))))),"Revisar dados"))</f>
        <v/>
      </c>
    </row>
    <row r="52" ht="34" customHeight="1">
      <c r="A52" s="14" t="n"/>
      <c r="B52" s="15" t="n"/>
      <c r="C52" s="15" t="n"/>
      <c r="D52" s="15" t="n"/>
      <c r="E52" s="16" t="n"/>
      <c r="F52" s="15" t="n"/>
      <c r="G52" s="17" t="n"/>
      <c r="H52" s="15" t="n"/>
      <c r="I52" s="17" t="n"/>
      <c r="J52" s="16" t="n"/>
      <c r="K52" s="18" t="n"/>
      <c r="L52" s="18" t="n"/>
      <c r="M52" s="15" t="n"/>
      <c r="N52" s="16" t="n"/>
      <c r="O52" s="10">
        <f>IF(C52="","",IFERROR(VLOOKUP(C52,'Premissas'!$A$5:$C$10,2,FALSE),"Revisar premissas"))</f>
        <v/>
      </c>
      <c r="P52" s="21">
        <f>IF(C52="","",IFERROR(VLOOKUP(C52,'Premissas'!$A$5:$C$10,3,FALSE),"Revisar premissas"))</f>
        <v/>
      </c>
      <c r="Q52" s="22">
        <f>IF(OR(K52="",L52=""),"",IFERROR(IF(AND(ISNUMBER(K52),ISNUMBER(L52),L52&gt;=K52),(L52-K52)*24,""),""))</f>
        <v/>
      </c>
      <c r="R52" s="10">
        <f>IF(COUNTA(A52:N52)=0,"",IFERROR(IF(COUNTBLANK(A52:J52)&gt;0,"Dados incompletos",IF(OR(O52="Revisar premissas",P52="Revisar premissas"),"Revisar contato do ministério",IF(J52='Premissas'!$I$7,"Entrada não autorizada",IF(J52='Premissas'!$I$6,"Autorização pendente",IF(J52&lt;&gt;'Premissas'!$I$5,"Revisar situação da autorização",IF(K52="","Aguardando entrada",IF(L52="","Retirada pendente",IF(OR(NOT(ISNUMBER(K52)),NOT(ISNUMBER(L52)),L52&lt;K52),"Revisar horários",IF(M52="","Informar quem retirou",IF(N52&lt;&gt;'Premissas'!$K$6,"Conferir retirada",IF(M52&lt;&gt;H52,"Revisar pessoa da retirada","Sem alerta"))))))))))),"Revisar dados"))</f>
        <v/>
      </c>
    </row>
    <row r="53" ht="34" customHeight="1">
      <c r="A53" s="14" t="n"/>
      <c r="B53" s="15" t="n"/>
      <c r="C53" s="15" t="n"/>
      <c r="D53" s="15" t="n"/>
      <c r="E53" s="16" t="n"/>
      <c r="F53" s="15" t="n"/>
      <c r="G53" s="17" t="n"/>
      <c r="H53" s="15" t="n"/>
      <c r="I53" s="17" t="n"/>
      <c r="J53" s="16" t="n"/>
      <c r="K53" s="18" t="n"/>
      <c r="L53" s="18" t="n"/>
      <c r="M53" s="15" t="n"/>
      <c r="N53" s="16" t="n"/>
      <c r="O53" s="6">
        <f>IF(C53="","",IFERROR(VLOOKUP(C53,'Premissas'!$A$5:$C$10,2,FALSE),"Revisar premissas"))</f>
        <v/>
      </c>
      <c r="P53" s="19">
        <f>IF(C53="","",IFERROR(VLOOKUP(C53,'Premissas'!$A$5:$C$10,3,FALSE),"Revisar premissas"))</f>
        <v/>
      </c>
      <c r="Q53" s="20">
        <f>IF(OR(K53="",L53=""),"",IFERROR(IF(AND(ISNUMBER(K53),ISNUMBER(L53),L53&gt;=K53),(L53-K53)*24,""),""))</f>
        <v/>
      </c>
      <c r="R53" s="6">
        <f>IF(COUNTA(A53:N53)=0,"",IFERROR(IF(COUNTBLANK(A53:J53)&gt;0,"Dados incompletos",IF(OR(O53="Revisar premissas",P53="Revisar premissas"),"Revisar contato do ministério",IF(J53='Premissas'!$I$7,"Entrada não autorizada",IF(J53='Premissas'!$I$6,"Autorização pendente",IF(J53&lt;&gt;'Premissas'!$I$5,"Revisar situação da autorização",IF(K53="","Aguardando entrada",IF(L53="","Retirada pendente",IF(OR(NOT(ISNUMBER(K53)),NOT(ISNUMBER(L53)),L53&lt;K53),"Revisar horários",IF(M53="","Informar quem retirou",IF(N53&lt;&gt;'Premissas'!$K$6,"Conferir retirada",IF(M53&lt;&gt;H53,"Revisar pessoa da retirada","Sem alerta"))))))))))),"Revisar dados"))</f>
        <v/>
      </c>
    </row>
    <row r="54" ht="34" customHeight="1">
      <c r="A54" s="14" t="n"/>
      <c r="B54" s="15" t="n"/>
      <c r="C54" s="15" t="n"/>
      <c r="D54" s="15" t="n"/>
      <c r="E54" s="16" t="n"/>
      <c r="F54" s="15" t="n"/>
      <c r="G54" s="17" t="n"/>
      <c r="H54" s="15" t="n"/>
      <c r="I54" s="17" t="n"/>
      <c r="J54" s="16" t="n"/>
      <c r="K54" s="18" t="n"/>
      <c r="L54" s="18" t="n"/>
      <c r="M54" s="15" t="n"/>
      <c r="N54" s="16" t="n"/>
      <c r="O54" s="10">
        <f>IF(C54="","",IFERROR(VLOOKUP(C54,'Premissas'!$A$5:$C$10,2,FALSE),"Revisar premissas"))</f>
        <v/>
      </c>
      <c r="P54" s="21">
        <f>IF(C54="","",IFERROR(VLOOKUP(C54,'Premissas'!$A$5:$C$10,3,FALSE),"Revisar premissas"))</f>
        <v/>
      </c>
      <c r="Q54" s="22">
        <f>IF(OR(K54="",L54=""),"",IFERROR(IF(AND(ISNUMBER(K54),ISNUMBER(L54),L54&gt;=K54),(L54-K54)*24,""),""))</f>
        <v/>
      </c>
      <c r="R54" s="10">
        <f>IF(COUNTA(A54:N54)=0,"",IFERROR(IF(COUNTBLANK(A54:J54)&gt;0,"Dados incompletos",IF(OR(O54="Revisar premissas",P54="Revisar premissas"),"Revisar contato do ministério",IF(J54='Premissas'!$I$7,"Entrada não autorizada",IF(J54='Premissas'!$I$6,"Autorização pendente",IF(J54&lt;&gt;'Premissas'!$I$5,"Revisar situação da autorização",IF(K54="","Aguardando entrada",IF(L54="","Retirada pendente",IF(OR(NOT(ISNUMBER(K54)),NOT(ISNUMBER(L54)),L54&lt;K54),"Revisar horários",IF(M54="","Informar quem retirou",IF(N54&lt;&gt;'Premissas'!$K$6,"Conferir retirada",IF(M54&lt;&gt;H54,"Revisar pessoa da retirada","Sem alerta"))))))))))),"Revisar dados"))</f>
        <v/>
      </c>
    </row>
    <row r="55" ht="34" customHeight="1">
      <c r="A55" s="14" t="n"/>
      <c r="B55" s="15" t="n"/>
      <c r="C55" s="15" t="n"/>
      <c r="D55" s="15" t="n"/>
      <c r="E55" s="16" t="n"/>
      <c r="F55" s="15" t="n"/>
      <c r="G55" s="17" t="n"/>
      <c r="H55" s="15" t="n"/>
      <c r="I55" s="17" t="n"/>
      <c r="J55" s="16" t="n"/>
      <c r="K55" s="18" t="n"/>
      <c r="L55" s="18" t="n"/>
      <c r="M55" s="15" t="n"/>
      <c r="N55" s="16" t="n"/>
      <c r="O55" s="6">
        <f>IF(C55="","",IFERROR(VLOOKUP(C55,'Premissas'!$A$5:$C$10,2,FALSE),"Revisar premissas"))</f>
        <v/>
      </c>
      <c r="P55" s="19">
        <f>IF(C55="","",IFERROR(VLOOKUP(C55,'Premissas'!$A$5:$C$10,3,FALSE),"Revisar premissas"))</f>
        <v/>
      </c>
      <c r="Q55" s="20">
        <f>IF(OR(K55="",L55=""),"",IFERROR(IF(AND(ISNUMBER(K55),ISNUMBER(L55),L55&gt;=K55),(L55-K55)*24,""),""))</f>
        <v/>
      </c>
      <c r="R55" s="6">
        <f>IF(COUNTA(A55:N55)=0,"",IFERROR(IF(COUNTBLANK(A55:J55)&gt;0,"Dados incompletos",IF(OR(O55="Revisar premissas",P55="Revisar premissas"),"Revisar contato do ministério",IF(J55='Premissas'!$I$7,"Entrada não autorizada",IF(J55='Premissas'!$I$6,"Autorização pendente",IF(J55&lt;&gt;'Premissas'!$I$5,"Revisar situação da autorização",IF(K55="","Aguardando entrada",IF(L55="","Retirada pendente",IF(OR(NOT(ISNUMBER(K55)),NOT(ISNUMBER(L55)),L55&lt;K55),"Revisar horários",IF(M55="","Informar quem retirou",IF(N55&lt;&gt;'Premissas'!$K$6,"Conferir retirada",IF(M55&lt;&gt;H55,"Revisar pessoa da retirada","Sem alerta"))))))))))),"Revisar dados"))</f>
        <v/>
      </c>
    </row>
    <row r="56" ht="34" customHeight="1">
      <c r="A56" s="14" t="n"/>
      <c r="B56" s="15" t="n"/>
      <c r="C56" s="15" t="n"/>
      <c r="D56" s="15" t="n"/>
      <c r="E56" s="16" t="n"/>
      <c r="F56" s="15" t="n"/>
      <c r="G56" s="17" t="n"/>
      <c r="H56" s="15" t="n"/>
      <c r="I56" s="17" t="n"/>
      <c r="J56" s="16" t="n"/>
      <c r="K56" s="18" t="n"/>
      <c r="L56" s="18" t="n"/>
      <c r="M56" s="15" t="n"/>
      <c r="N56" s="16" t="n"/>
      <c r="O56" s="10">
        <f>IF(C56="","",IFERROR(VLOOKUP(C56,'Premissas'!$A$5:$C$10,2,FALSE),"Revisar premissas"))</f>
        <v/>
      </c>
      <c r="P56" s="21">
        <f>IF(C56="","",IFERROR(VLOOKUP(C56,'Premissas'!$A$5:$C$10,3,FALSE),"Revisar premissas"))</f>
        <v/>
      </c>
      <c r="Q56" s="22">
        <f>IF(OR(K56="",L56=""),"",IFERROR(IF(AND(ISNUMBER(K56),ISNUMBER(L56),L56&gt;=K56),(L56-K56)*24,""),""))</f>
        <v/>
      </c>
      <c r="R56" s="10">
        <f>IF(COUNTA(A56:N56)=0,"",IFERROR(IF(COUNTBLANK(A56:J56)&gt;0,"Dados incompletos",IF(OR(O56="Revisar premissas",P56="Revisar premissas"),"Revisar contato do ministério",IF(J56='Premissas'!$I$7,"Entrada não autorizada",IF(J56='Premissas'!$I$6,"Autorização pendente",IF(J56&lt;&gt;'Premissas'!$I$5,"Revisar situação da autorização",IF(K56="","Aguardando entrada",IF(L56="","Retirada pendente",IF(OR(NOT(ISNUMBER(K56)),NOT(ISNUMBER(L56)),L56&lt;K56),"Revisar horários",IF(M56="","Informar quem retirou",IF(N56&lt;&gt;'Premissas'!$K$6,"Conferir retirada",IF(M56&lt;&gt;H56,"Revisar pessoa da retirada","Sem alerta"))))))))))),"Revisar dados"))</f>
        <v/>
      </c>
    </row>
    <row r="57" ht="34" customHeight="1">
      <c r="A57" s="14" t="n"/>
      <c r="B57" s="15" t="n"/>
      <c r="C57" s="15" t="n"/>
      <c r="D57" s="15" t="n"/>
      <c r="E57" s="16" t="n"/>
      <c r="F57" s="15" t="n"/>
      <c r="G57" s="17" t="n"/>
      <c r="H57" s="15" t="n"/>
      <c r="I57" s="17" t="n"/>
      <c r="J57" s="16" t="n"/>
      <c r="K57" s="18" t="n"/>
      <c r="L57" s="18" t="n"/>
      <c r="M57" s="15" t="n"/>
      <c r="N57" s="16" t="n"/>
      <c r="O57" s="6">
        <f>IF(C57="","",IFERROR(VLOOKUP(C57,'Premissas'!$A$5:$C$10,2,FALSE),"Revisar premissas"))</f>
        <v/>
      </c>
      <c r="P57" s="19">
        <f>IF(C57="","",IFERROR(VLOOKUP(C57,'Premissas'!$A$5:$C$10,3,FALSE),"Revisar premissas"))</f>
        <v/>
      </c>
      <c r="Q57" s="20">
        <f>IF(OR(K57="",L57=""),"",IFERROR(IF(AND(ISNUMBER(K57),ISNUMBER(L57),L57&gt;=K57),(L57-K57)*24,""),""))</f>
        <v/>
      </c>
      <c r="R57" s="6">
        <f>IF(COUNTA(A57:N57)=0,"",IFERROR(IF(COUNTBLANK(A57:J57)&gt;0,"Dados incompletos",IF(OR(O57="Revisar premissas",P57="Revisar premissas"),"Revisar contato do ministério",IF(J57='Premissas'!$I$7,"Entrada não autorizada",IF(J57='Premissas'!$I$6,"Autorização pendente",IF(J57&lt;&gt;'Premissas'!$I$5,"Revisar situação da autorização",IF(K57="","Aguardando entrada",IF(L57="","Retirada pendente",IF(OR(NOT(ISNUMBER(K57)),NOT(ISNUMBER(L57)),L57&lt;K57),"Revisar horários",IF(M57="","Informar quem retirou",IF(N57&lt;&gt;'Premissas'!$K$6,"Conferir retirada",IF(M57&lt;&gt;H57,"Revisar pessoa da retirada","Sem alerta"))))))))))),"Revisar dados"))</f>
        <v/>
      </c>
    </row>
    <row r="58" ht="34" customHeight="1">
      <c r="A58" s="14" t="n"/>
      <c r="B58" s="15" t="n"/>
      <c r="C58" s="15" t="n"/>
      <c r="D58" s="15" t="n"/>
      <c r="E58" s="16" t="n"/>
      <c r="F58" s="15" t="n"/>
      <c r="G58" s="17" t="n"/>
      <c r="H58" s="15" t="n"/>
      <c r="I58" s="17" t="n"/>
      <c r="J58" s="16" t="n"/>
      <c r="K58" s="18" t="n"/>
      <c r="L58" s="18" t="n"/>
      <c r="M58" s="15" t="n"/>
      <c r="N58" s="16" t="n"/>
      <c r="O58" s="10">
        <f>IF(C58="","",IFERROR(VLOOKUP(C58,'Premissas'!$A$5:$C$10,2,FALSE),"Revisar premissas"))</f>
        <v/>
      </c>
      <c r="P58" s="21">
        <f>IF(C58="","",IFERROR(VLOOKUP(C58,'Premissas'!$A$5:$C$10,3,FALSE),"Revisar premissas"))</f>
        <v/>
      </c>
      <c r="Q58" s="22">
        <f>IF(OR(K58="",L58=""),"",IFERROR(IF(AND(ISNUMBER(K58),ISNUMBER(L58),L58&gt;=K58),(L58-K58)*24,""),""))</f>
        <v/>
      </c>
      <c r="R58" s="10">
        <f>IF(COUNTA(A58:N58)=0,"",IFERROR(IF(COUNTBLANK(A58:J58)&gt;0,"Dados incompletos",IF(OR(O58="Revisar premissas",P58="Revisar premissas"),"Revisar contato do ministério",IF(J58='Premissas'!$I$7,"Entrada não autorizada",IF(J58='Premissas'!$I$6,"Autorização pendente",IF(J58&lt;&gt;'Premissas'!$I$5,"Revisar situação da autorização",IF(K58="","Aguardando entrada",IF(L58="","Retirada pendente",IF(OR(NOT(ISNUMBER(K58)),NOT(ISNUMBER(L58)),L58&lt;K58),"Revisar horários",IF(M58="","Informar quem retirou",IF(N58&lt;&gt;'Premissas'!$K$6,"Conferir retirada",IF(M58&lt;&gt;H58,"Revisar pessoa da retirada","Sem alerta"))))))))))),"Revisar dados"))</f>
        <v/>
      </c>
    </row>
    <row r="59" ht="34" customHeight="1">
      <c r="A59" s="14" t="n"/>
      <c r="B59" s="15" t="n"/>
      <c r="C59" s="15" t="n"/>
      <c r="D59" s="15" t="n"/>
      <c r="E59" s="16" t="n"/>
      <c r="F59" s="15" t="n"/>
      <c r="G59" s="17" t="n"/>
      <c r="H59" s="15" t="n"/>
      <c r="I59" s="17" t="n"/>
      <c r="J59" s="16" t="n"/>
      <c r="K59" s="18" t="n"/>
      <c r="L59" s="18" t="n"/>
      <c r="M59" s="15" t="n"/>
      <c r="N59" s="16" t="n"/>
      <c r="O59" s="6">
        <f>IF(C59="","",IFERROR(VLOOKUP(C59,'Premissas'!$A$5:$C$10,2,FALSE),"Revisar premissas"))</f>
        <v/>
      </c>
      <c r="P59" s="19">
        <f>IF(C59="","",IFERROR(VLOOKUP(C59,'Premissas'!$A$5:$C$10,3,FALSE),"Revisar premissas"))</f>
        <v/>
      </c>
      <c r="Q59" s="20">
        <f>IF(OR(K59="",L59=""),"",IFERROR(IF(AND(ISNUMBER(K59),ISNUMBER(L59),L59&gt;=K59),(L59-K59)*24,""),""))</f>
        <v/>
      </c>
      <c r="R59" s="6">
        <f>IF(COUNTA(A59:N59)=0,"",IFERROR(IF(COUNTBLANK(A59:J59)&gt;0,"Dados incompletos",IF(OR(O59="Revisar premissas",P59="Revisar premissas"),"Revisar contato do ministério",IF(J59='Premissas'!$I$7,"Entrada não autorizada",IF(J59='Premissas'!$I$6,"Autorização pendente",IF(J59&lt;&gt;'Premissas'!$I$5,"Revisar situação da autorização",IF(K59="","Aguardando entrada",IF(L59="","Retirada pendente",IF(OR(NOT(ISNUMBER(K59)),NOT(ISNUMBER(L59)),L59&lt;K59),"Revisar horários",IF(M59="","Informar quem retirou",IF(N59&lt;&gt;'Premissas'!$K$6,"Conferir retirada",IF(M59&lt;&gt;H59,"Revisar pessoa da retirada","Sem alerta"))))))))))),"Revisar dados"))</f>
        <v/>
      </c>
    </row>
    <row r="60" ht="34" customHeight="1">
      <c r="A60" s="14" t="n"/>
      <c r="B60" s="15" t="n"/>
      <c r="C60" s="15" t="n"/>
      <c r="D60" s="15" t="n"/>
      <c r="E60" s="16" t="n"/>
      <c r="F60" s="15" t="n"/>
      <c r="G60" s="17" t="n"/>
      <c r="H60" s="15" t="n"/>
      <c r="I60" s="17" t="n"/>
      <c r="J60" s="16" t="n"/>
      <c r="K60" s="18" t="n"/>
      <c r="L60" s="18" t="n"/>
      <c r="M60" s="15" t="n"/>
      <c r="N60" s="16" t="n"/>
      <c r="O60" s="10">
        <f>IF(C60="","",IFERROR(VLOOKUP(C60,'Premissas'!$A$5:$C$10,2,FALSE),"Revisar premissas"))</f>
        <v/>
      </c>
      <c r="P60" s="21">
        <f>IF(C60="","",IFERROR(VLOOKUP(C60,'Premissas'!$A$5:$C$10,3,FALSE),"Revisar premissas"))</f>
        <v/>
      </c>
      <c r="Q60" s="22">
        <f>IF(OR(K60="",L60=""),"",IFERROR(IF(AND(ISNUMBER(K60),ISNUMBER(L60),L60&gt;=K60),(L60-K60)*24,""),""))</f>
        <v/>
      </c>
      <c r="R60" s="10">
        <f>IF(COUNTA(A60:N60)=0,"",IFERROR(IF(COUNTBLANK(A60:J60)&gt;0,"Dados incompletos",IF(OR(O60="Revisar premissas",P60="Revisar premissas"),"Revisar contato do ministério",IF(J60='Premissas'!$I$7,"Entrada não autorizada",IF(J60='Premissas'!$I$6,"Autorização pendente",IF(J60&lt;&gt;'Premissas'!$I$5,"Revisar situação da autorização",IF(K60="","Aguardando entrada",IF(L60="","Retirada pendente",IF(OR(NOT(ISNUMBER(K60)),NOT(ISNUMBER(L60)),L60&lt;K60),"Revisar horários",IF(M60="","Informar quem retirou",IF(N60&lt;&gt;'Premissas'!$K$6,"Conferir retirada",IF(M60&lt;&gt;H60,"Revisar pessoa da retirada","Sem alerta"))))))))))),"Revisar dados"))</f>
        <v/>
      </c>
    </row>
    <row r="61" ht="34" customHeight="1">
      <c r="A61" s="14" t="n"/>
      <c r="B61" s="15" t="n"/>
      <c r="C61" s="15" t="n"/>
      <c r="D61" s="15" t="n"/>
      <c r="E61" s="16" t="n"/>
      <c r="F61" s="15" t="n"/>
      <c r="G61" s="17" t="n"/>
      <c r="H61" s="15" t="n"/>
      <c r="I61" s="17" t="n"/>
      <c r="J61" s="16" t="n"/>
      <c r="K61" s="18" t="n"/>
      <c r="L61" s="18" t="n"/>
      <c r="M61" s="15" t="n"/>
      <c r="N61" s="16" t="n"/>
      <c r="O61" s="6">
        <f>IF(C61="","",IFERROR(VLOOKUP(C61,'Premissas'!$A$5:$C$10,2,FALSE),"Revisar premissas"))</f>
        <v/>
      </c>
      <c r="P61" s="19">
        <f>IF(C61="","",IFERROR(VLOOKUP(C61,'Premissas'!$A$5:$C$10,3,FALSE),"Revisar premissas"))</f>
        <v/>
      </c>
      <c r="Q61" s="20">
        <f>IF(OR(K61="",L61=""),"",IFERROR(IF(AND(ISNUMBER(K61),ISNUMBER(L61),L61&gt;=K61),(L61-K61)*24,""),""))</f>
        <v/>
      </c>
      <c r="R61" s="6">
        <f>IF(COUNTA(A61:N61)=0,"",IFERROR(IF(COUNTBLANK(A61:J61)&gt;0,"Dados incompletos",IF(OR(O61="Revisar premissas",P61="Revisar premissas"),"Revisar contato do ministério",IF(J61='Premissas'!$I$7,"Entrada não autorizada",IF(J61='Premissas'!$I$6,"Autorização pendente",IF(J61&lt;&gt;'Premissas'!$I$5,"Revisar situação da autorização",IF(K61="","Aguardando entrada",IF(L61="","Retirada pendente",IF(OR(NOT(ISNUMBER(K61)),NOT(ISNUMBER(L61)),L61&lt;K61),"Revisar horários",IF(M61="","Informar quem retirou",IF(N61&lt;&gt;'Premissas'!$K$6,"Conferir retirada",IF(M61&lt;&gt;H61,"Revisar pessoa da retirada","Sem alerta"))))))))))),"Revisar dados"))</f>
        <v/>
      </c>
    </row>
    <row r="62" ht="34" customHeight="1">
      <c r="A62" s="14" t="n"/>
      <c r="B62" s="15" t="n"/>
      <c r="C62" s="15" t="n"/>
      <c r="D62" s="15" t="n"/>
      <c r="E62" s="16" t="n"/>
      <c r="F62" s="15" t="n"/>
      <c r="G62" s="17" t="n"/>
      <c r="H62" s="15" t="n"/>
      <c r="I62" s="17" t="n"/>
      <c r="J62" s="16" t="n"/>
      <c r="K62" s="18" t="n"/>
      <c r="L62" s="18" t="n"/>
      <c r="M62" s="15" t="n"/>
      <c r="N62" s="16" t="n"/>
      <c r="O62" s="10">
        <f>IF(C62="","",IFERROR(VLOOKUP(C62,'Premissas'!$A$5:$C$10,2,FALSE),"Revisar premissas"))</f>
        <v/>
      </c>
      <c r="P62" s="21">
        <f>IF(C62="","",IFERROR(VLOOKUP(C62,'Premissas'!$A$5:$C$10,3,FALSE),"Revisar premissas"))</f>
        <v/>
      </c>
      <c r="Q62" s="22">
        <f>IF(OR(K62="",L62=""),"",IFERROR(IF(AND(ISNUMBER(K62),ISNUMBER(L62),L62&gt;=K62),(L62-K62)*24,""),""))</f>
        <v/>
      </c>
      <c r="R62" s="10">
        <f>IF(COUNTA(A62:N62)=0,"",IFERROR(IF(COUNTBLANK(A62:J62)&gt;0,"Dados incompletos",IF(OR(O62="Revisar premissas",P62="Revisar premissas"),"Revisar contato do ministério",IF(J62='Premissas'!$I$7,"Entrada não autorizada",IF(J62='Premissas'!$I$6,"Autorização pendente",IF(J62&lt;&gt;'Premissas'!$I$5,"Revisar situação da autorização",IF(K62="","Aguardando entrada",IF(L62="","Retirada pendente",IF(OR(NOT(ISNUMBER(K62)),NOT(ISNUMBER(L62)),L62&lt;K62),"Revisar horários",IF(M62="","Informar quem retirou",IF(N62&lt;&gt;'Premissas'!$K$6,"Conferir retirada",IF(M62&lt;&gt;H62,"Revisar pessoa da retirada","Sem alerta"))))))))))),"Revisar dados"))</f>
        <v/>
      </c>
    </row>
    <row r="63" ht="34" customHeight="1">
      <c r="A63" s="14" t="n"/>
      <c r="B63" s="15" t="n"/>
      <c r="C63" s="15" t="n"/>
      <c r="D63" s="15" t="n"/>
      <c r="E63" s="16" t="n"/>
      <c r="F63" s="15" t="n"/>
      <c r="G63" s="17" t="n"/>
      <c r="H63" s="15" t="n"/>
      <c r="I63" s="17" t="n"/>
      <c r="J63" s="16" t="n"/>
      <c r="K63" s="18" t="n"/>
      <c r="L63" s="18" t="n"/>
      <c r="M63" s="15" t="n"/>
      <c r="N63" s="16" t="n"/>
      <c r="O63" s="6">
        <f>IF(C63="","",IFERROR(VLOOKUP(C63,'Premissas'!$A$5:$C$10,2,FALSE),"Revisar premissas"))</f>
        <v/>
      </c>
      <c r="P63" s="19">
        <f>IF(C63="","",IFERROR(VLOOKUP(C63,'Premissas'!$A$5:$C$10,3,FALSE),"Revisar premissas"))</f>
        <v/>
      </c>
      <c r="Q63" s="20">
        <f>IF(OR(K63="",L63=""),"",IFERROR(IF(AND(ISNUMBER(K63),ISNUMBER(L63),L63&gt;=K63),(L63-K63)*24,""),""))</f>
        <v/>
      </c>
      <c r="R63" s="6">
        <f>IF(COUNTA(A63:N63)=0,"",IFERROR(IF(COUNTBLANK(A63:J63)&gt;0,"Dados incompletos",IF(OR(O63="Revisar premissas",P63="Revisar premissas"),"Revisar contato do ministério",IF(J63='Premissas'!$I$7,"Entrada não autorizada",IF(J63='Premissas'!$I$6,"Autorização pendente",IF(J63&lt;&gt;'Premissas'!$I$5,"Revisar situação da autorização",IF(K63="","Aguardando entrada",IF(L63="","Retirada pendente",IF(OR(NOT(ISNUMBER(K63)),NOT(ISNUMBER(L63)),L63&lt;K63),"Revisar horários",IF(M63="","Informar quem retirou",IF(N63&lt;&gt;'Premissas'!$K$6,"Conferir retirada",IF(M63&lt;&gt;H63,"Revisar pessoa da retirada","Sem alerta"))))))))))),"Revisar dados"))</f>
        <v/>
      </c>
    </row>
    <row r="64" ht="34" customHeight="1">
      <c r="A64" s="14" t="n"/>
      <c r="B64" s="15" t="n"/>
      <c r="C64" s="15" t="n"/>
      <c r="D64" s="15" t="n"/>
      <c r="E64" s="16" t="n"/>
      <c r="F64" s="15" t="n"/>
      <c r="G64" s="17" t="n"/>
      <c r="H64" s="15" t="n"/>
      <c r="I64" s="17" t="n"/>
      <c r="J64" s="16" t="n"/>
      <c r="K64" s="18" t="n"/>
      <c r="L64" s="18" t="n"/>
      <c r="M64" s="15" t="n"/>
      <c r="N64" s="16" t="n"/>
      <c r="O64" s="10">
        <f>IF(C64="","",IFERROR(VLOOKUP(C64,'Premissas'!$A$5:$C$10,2,FALSE),"Revisar premissas"))</f>
        <v/>
      </c>
      <c r="P64" s="21">
        <f>IF(C64="","",IFERROR(VLOOKUP(C64,'Premissas'!$A$5:$C$10,3,FALSE),"Revisar premissas"))</f>
        <v/>
      </c>
      <c r="Q64" s="22">
        <f>IF(OR(K64="",L64=""),"",IFERROR(IF(AND(ISNUMBER(K64),ISNUMBER(L64),L64&gt;=K64),(L64-K64)*24,""),""))</f>
        <v/>
      </c>
      <c r="R64" s="10">
        <f>IF(COUNTA(A64:N64)=0,"",IFERROR(IF(COUNTBLANK(A64:J64)&gt;0,"Dados incompletos",IF(OR(O64="Revisar premissas",P64="Revisar premissas"),"Revisar contato do ministério",IF(J64='Premissas'!$I$7,"Entrada não autorizada",IF(J64='Premissas'!$I$6,"Autorização pendente",IF(J64&lt;&gt;'Premissas'!$I$5,"Revisar situação da autorização",IF(K64="","Aguardando entrada",IF(L64="","Retirada pendente",IF(OR(NOT(ISNUMBER(K64)),NOT(ISNUMBER(L64)),L64&lt;K64),"Revisar horários",IF(M64="","Informar quem retirou",IF(N64&lt;&gt;'Premissas'!$K$6,"Conferir retirada",IF(M64&lt;&gt;H64,"Revisar pessoa da retirada","Sem alerta"))))))))))),"Revisar dados"))</f>
        <v/>
      </c>
    </row>
    <row r="65" ht="34" customHeight="1">
      <c r="A65" s="14" t="n"/>
      <c r="B65" s="15" t="n"/>
      <c r="C65" s="15" t="n"/>
      <c r="D65" s="15" t="n"/>
      <c r="E65" s="16" t="n"/>
      <c r="F65" s="15" t="n"/>
      <c r="G65" s="17" t="n"/>
      <c r="H65" s="15" t="n"/>
      <c r="I65" s="17" t="n"/>
      <c r="J65" s="16" t="n"/>
      <c r="K65" s="18" t="n"/>
      <c r="L65" s="18" t="n"/>
      <c r="M65" s="15" t="n"/>
      <c r="N65" s="16" t="n"/>
      <c r="O65" s="6">
        <f>IF(C65="","",IFERROR(VLOOKUP(C65,'Premissas'!$A$5:$C$10,2,FALSE),"Revisar premissas"))</f>
        <v/>
      </c>
      <c r="P65" s="19">
        <f>IF(C65="","",IFERROR(VLOOKUP(C65,'Premissas'!$A$5:$C$10,3,FALSE),"Revisar premissas"))</f>
        <v/>
      </c>
      <c r="Q65" s="20">
        <f>IF(OR(K65="",L65=""),"",IFERROR(IF(AND(ISNUMBER(K65),ISNUMBER(L65),L65&gt;=K65),(L65-K65)*24,""),""))</f>
        <v/>
      </c>
      <c r="R65" s="6">
        <f>IF(COUNTA(A65:N65)=0,"",IFERROR(IF(COUNTBLANK(A65:J65)&gt;0,"Dados incompletos",IF(OR(O65="Revisar premissas",P65="Revisar premissas"),"Revisar contato do ministério",IF(J65='Premissas'!$I$7,"Entrada não autorizada",IF(J65='Premissas'!$I$6,"Autorização pendente",IF(J65&lt;&gt;'Premissas'!$I$5,"Revisar situação da autorização",IF(K65="","Aguardando entrada",IF(L65="","Retirada pendente",IF(OR(NOT(ISNUMBER(K65)),NOT(ISNUMBER(L65)),L65&lt;K65),"Revisar horários",IF(M65="","Informar quem retirou",IF(N65&lt;&gt;'Premissas'!$K$6,"Conferir retirada",IF(M65&lt;&gt;H65,"Revisar pessoa da retirada","Sem alerta"))))))))))),"Revisar dados"))</f>
        <v/>
      </c>
    </row>
    <row r="66" ht="34" customHeight="1">
      <c r="A66" s="14" t="n"/>
      <c r="B66" s="15" t="n"/>
      <c r="C66" s="15" t="n"/>
      <c r="D66" s="15" t="n"/>
      <c r="E66" s="16" t="n"/>
      <c r="F66" s="15" t="n"/>
      <c r="G66" s="17" t="n"/>
      <c r="H66" s="15" t="n"/>
      <c r="I66" s="17" t="n"/>
      <c r="J66" s="16" t="n"/>
      <c r="K66" s="18" t="n"/>
      <c r="L66" s="18" t="n"/>
      <c r="M66" s="15" t="n"/>
      <c r="N66" s="16" t="n"/>
      <c r="O66" s="10">
        <f>IF(C66="","",IFERROR(VLOOKUP(C66,'Premissas'!$A$5:$C$10,2,FALSE),"Revisar premissas"))</f>
        <v/>
      </c>
      <c r="P66" s="21">
        <f>IF(C66="","",IFERROR(VLOOKUP(C66,'Premissas'!$A$5:$C$10,3,FALSE),"Revisar premissas"))</f>
        <v/>
      </c>
      <c r="Q66" s="22">
        <f>IF(OR(K66="",L66=""),"",IFERROR(IF(AND(ISNUMBER(K66),ISNUMBER(L66),L66&gt;=K66),(L66-K66)*24,""),""))</f>
        <v/>
      </c>
      <c r="R66" s="10">
        <f>IF(COUNTA(A66:N66)=0,"",IFERROR(IF(COUNTBLANK(A66:J66)&gt;0,"Dados incompletos",IF(OR(O66="Revisar premissas",P66="Revisar premissas"),"Revisar contato do ministério",IF(J66='Premissas'!$I$7,"Entrada não autorizada",IF(J66='Premissas'!$I$6,"Autorização pendente",IF(J66&lt;&gt;'Premissas'!$I$5,"Revisar situação da autorização",IF(K66="","Aguardando entrada",IF(L66="","Retirada pendente",IF(OR(NOT(ISNUMBER(K66)),NOT(ISNUMBER(L66)),L66&lt;K66),"Revisar horários",IF(M66="","Informar quem retirou",IF(N66&lt;&gt;'Premissas'!$K$6,"Conferir retirada",IF(M66&lt;&gt;H66,"Revisar pessoa da retirada","Sem alerta"))))))))))),"Revisar dados"))</f>
        <v/>
      </c>
    </row>
    <row r="67" ht="34" customHeight="1">
      <c r="A67" s="14" t="n"/>
      <c r="B67" s="15" t="n"/>
      <c r="C67" s="15" t="n"/>
      <c r="D67" s="15" t="n"/>
      <c r="E67" s="16" t="n"/>
      <c r="F67" s="15" t="n"/>
      <c r="G67" s="17" t="n"/>
      <c r="H67" s="15" t="n"/>
      <c r="I67" s="17" t="n"/>
      <c r="J67" s="16" t="n"/>
      <c r="K67" s="18" t="n"/>
      <c r="L67" s="18" t="n"/>
      <c r="M67" s="15" t="n"/>
      <c r="N67" s="16" t="n"/>
      <c r="O67" s="6">
        <f>IF(C67="","",IFERROR(VLOOKUP(C67,'Premissas'!$A$5:$C$10,2,FALSE),"Revisar premissas"))</f>
        <v/>
      </c>
      <c r="P67" s="19">
        <f>IF(C67="","",IFERROR(VLOOKUP(C67,'Premissas'!$A$5:$C$10,3,FALSE),"Revisar premissas"))</f>
        <v/>
      </c>
      <c r="Q67" s="20">
        <f>IF(OR(K67="",L67=""),"",IFERROR(IF(AND(ISNUMBER(K67),ISNUMBER(L67),L67&gt;=K67),(L67-K67)*24,""),""))</f>
        <v/>
      </c>
      <c r="R67" s="6">
        <f>IF(COUNTA(A67:N67)=0,"",IFERROR(IF(COUNTBLANK(A67:J67)&gt;0,"Dados incompletos",IF(OR(O67="Revisar premissas",P67="Revisar premissas"),"Revisar contato do ministério",IF(J67='Premissas'!$I$7,"Entrada não autorizada",IF(J67='Premissas'!$I$6,"Autorização pendente",IF(J67&lt;&gt;'Premissas'!$I$5,"Revisar situação da autorização",IF(K67="","Aguardando entrada",IF(L67="","Retirada pendente",IF(OR(NOT(ISNUMBER(K67)),NOT(ISNUMBER(L67)),L67&lt;K67),"Revisar horários",IF(M67="","Informar quem retirou",IF(N67&lt;&gt;'Premissas'!$K$6,"Conferir retirada",IF(M67&lt;&gt;H67,"Revisar pessoa da retirada","Sem alerta"))))))))))),"Revisar dados"))</f>
        <v/>
      </c>
    </row>
    <row r="68" ht="34" customHeight="1">
      <c r="A68" s="14" t="n"/>
      <c r="B68" s="15" t="n"/>
      <c r="C68" s="15" t="n"/>
      <c r="D68" s="15" t="n"/>
      <c r="E68" s="16" t="n"/>
      <c r="F68" s="15" t="n"/>
      <c r="G68" s="17" t="n"/>
      <c r="H68" s="15" t="n"/>
      <c r="I68" s="17" t="n"/>
      <c r="J68" s="16" t="n"/>
      <c r="K68" s="18" t="n"/>
      <c r="L68" s="18" t="n"/>
      <c r="M68" s="15" t="n"/>
      <c r="N68" s="16" t="n"/>
      <c r="O68" s="10">
        <f>IF(C68="","",IFERROR(VLOOKUP(C68,'Premissas'!$A$5:$C$10,2,FALSE),"Revisar premissas"))</f>
        <v/>
      </c>
      <c r="P68" s="21">
        <f>IF(C68="","",IFERROR(VLOOKUP(C68,'Premissas'!$A$5:$C$10,3,FALSE),"Revisar premissas"))</f>
        <v/>
      </c>
      <c r="Q68" s="22">
        <f>IF(OR(K68="",L68=""),"",IFERROR(IF(AND(ISNUMBER(K68),ISNUMBER(L68),L68&gt;=K68),(L68-K68)*24,""),""))</f>
        <v/>
      </c>
      <c r="R68" s="10">
        <f>IF(COUNTA(A68:N68)=0,"",IFERROR(IF(COUNTBLANK(A68:J68)&gt;0,"Dados incompletos",IF(OR(O68="Revisar premissas",P68="Revisar premissas"),"Revisar contato do ministério",IF(J68='Premissas'!$I$7,"Entrada não autorizada",IF(J68='Premissas'!$I$6,"Autorização pendente",IF(J68&lt;&gt;'Premissas'!$I$5,"Revisar situação da autorização",IF(K68="","Aguardando entrada",IF(L68="","Retirada pendente",IF(OR(NOT(ISNUMBER(K68)),NOT(ISNUMBER(L68)),L68&lt;K68),"Revisar horários",IF(M68="","Informar quem retirou",IF(N68&lt;&gt;'Premissas'!$K$6,"Conferir retirada",IF(M68&lt;&gt;H68,"Revisar pessoa da retirada","Sem alerta"))))))))))),"Revisar dados"))</f>
        <v/>
      </c>
    </row>
    <row r="69" ht="34" customHeight="1">
      <c r="A69" s="14" t="n"/>
      <c r="B69" s="15" t="n"/>
      <c r="C69" s="15" t="n"/>
      <c r="D69" s="15" t="n"/>
      <c r="E69" s="16" t="n"/>
      <c r="F69" s="15" t="n"/>
      <c r="G69" s="17" t="n"/>
      <c r="H69" s="15" t="n"/>
      <c r="I69" s="17" t="n"/>
      <c r="J69" s="16" t="n"/>
      <c r="K69" s="18" t="n"/>
      <c r="L69" s="18" t="n"/>
      <c r="M69" s="15" t="n"/>
      <c r="N69" s="16" t="n"/>
      <c r="O69" s="6">
        <f>IF(C69="","",IFERROR(VLOOKUP(C69,'Premissas'!$A$5:$C$10,2,FALSE),"Revisar premissas"))</f>
        <v/>
      </c>
      <c r="P69" s="19">
        <f>IF(C69="","",IFERROR(VLOOKUP(C69,'Premissas'!$A$5:$C$10,3,FALSE),"Revisar premissas"))</f>
        <v/>
      </c>
      <c r="Q69" s="20">
        <f>IF(OR(K69="",L69=""),"",IFERROR(IF(AND(ISNUMBER(K69),ISNUMBER(L69),L69&gt;=K69),(L69-K69)*24,""),""))</f>
        <v/>
      </c>
      <c r="R69" s="6">
        <f>IF(COUNTA(A69:N69)=0,"",IFERROR(IF(COUNTBLANK(A69:J69)&gt;0,"Dados incompletos",IF(OR(O69="Revisar premissas",P69="Revisar premissas"),"Revisar contato do ministério",IF(J69='Premissas'!$I$7,"Entrada não autorizada",IF(J69='Premissas'!$I$6,"Autorização pendente",IF(J69&lt;&gt;'Premissas'!$I$5,"Revisar situação da autorização",IF(K69="","Aguardando entrada",IF(L69="","Retirada pendente",IF(OR(NOT(ISNUMBER(K69)),NOT(ISNUMBER(L69)),L69&lt;K69),"Revisar horários",IF(M69="","Informar quem retirou",IF(N69&lt;&gt;'Premissas'!$K$6,"Conferir retirada",IF(M69&lt;&gt;H69,"Revisar pessoa da retirada","Sem alerta"))))))))))),"Revisar dados"))</f>
        <v/>
      </c>
    </row>
    <row r="70" ht="34" customHeight="1">
      <c r="A70" s="14" t="n"/>
      <c r="B70" s="15" t="n"/>
      <c r="C70" s="15" t="n"/>
      <c r="D70" s="15" t="n"/>
      <c r="E70" s="16" t="n"/>
      <c r="F70" s="15" t="n"/>
      <c r="G70" s="17" t="n"/>
      <c r="H70" s="15" t="n"/>
      <c r="I70" s="17" t="n"/>
      <c r="J70" s="16" t="n"/>
      <c r="K70" s="18" t="n"/>
      <c r="L70" s="18" t="n"/>
      <c r="M70" s="15" t="n"/>
      <c r="N70" s="16" t="n"/>
      <c r="O70" s="10">
        <f>IF(C70="","",IFERROR(VLOOKUP(C70,'Premissas'!$A$5:$C$10,2,FALSE),"Revisar premissas"))</f>
        <v/>
      </c>
      <c r="P70" s="21">
        <f>IF(C70="","",IFERROR(VLOOKUP(C70,'Premissas'!$A$5:$C$10,3,FALSE),"Revisar premissas"))</f>
        <v/>
      </c>
      <c r="Q70" s="22">
        <f>IF(OR(K70="",L70=""),"",IFERROR(IF(AND(ISNUMBER(K70),ISNUMBER(L70),L70&gt;=K70),(L70-K70)*24,""),""))</f>
        <v/>
      </c>
      <c r="R70" s="10">
        <f>IF(COUNTA(A70:N70)=0,"",IFERROR(IF(COUNTBLANK(A70:J70)&gt;0,"Dados incompletos",IF(OR(O70="Revisar premissas",P70="Revisar premissas"),"Revisar contato do ministério",IF(J70='Premissas'!$I$7,"Entrada não autorizada",IF(J70='Premissas'!$I$6,"Autorização pendente",IF(J70&lt;&gt;'Premissas'!$I$5,"Revisar situação da autorização",IF(K70="","Aguardando entrada",IF(L70="","Retirada pendente",IF(OR(NOT(ISNUMBER(K70)),NOT(ISNUMBER(L70)),L70&lt;K70),"Revisar horários",IF(M70="","Informar quem retirou",IF(N70&lt;&gt;'Premissas'!$K$6,"Conferir retirada",IF(M70&lt;&gt;H70,"Revisar pessoa da retirada","Sem alerta"))))))))))),"Revisar dados"))</f>
        <v/>
      </c>
    </row>
    <row r="71" ht="34" customHeight="1">
      <c r="A71" s="14" t="n"/>
      <c r="B71" s="15" t="n"/>
      <c r="C71" s="15" t="n"/>
      <c r="D71" s="15" t="n"/>
      <c r="E71" s="16" t="n"/>
      <c r="F71" s="15" t="n"/>
      <c r="G71" s="17" t="n"/>
      <c r="H71" s="15" t="n"/>
      <c r="I71" s="17" t="n"/>
      <c r="J71" s="16" t="n"/>
      <c r="K71" s="18" t="n"/>
      <c r="L71" s="18" t="n"/>
      <c r="M71" s="15" t="n"/>
      <c r="N71" s="16" t="n"/>
      <c r="O71" s="6">
        <f>IF(C71="","",IFERROR(VLOOKUP(C71,'Premissas'!$A$5:$C$10,2,FALSE),"Revisar premissas"))</f>
        <v/>
      </c>
      <c r="P71" s="19">
        <f>IF(C71="","",IFERROR(VLOOKUP(C71,'Premissas'!$A$5:$C$10,3,FALSE),"Revisar premissas"))</f>
        <v/>
      </c>
      <c r="Q71" s="20">
        <f>IF(OR(K71="",L71=""),"",IFERROR(IF(AND(ISNUMBER(K71),ISNUMBER(L71),L71&gt;=K71),(L71-K71)*24,""),""))</f>
        <v/>
      </c>
      <c r="R71" s="6">
        <f>IF(COUNTA(A71:N71)=0,"",IFERROR(IF(COUNTBLANK(A71:J71)&gt;0,"Dados incompletos",IF(OR(O71="Revisar premissas",P71="Revisar premissas"),"Revisar contato do ministério",IF(J71='Premissas'!$I$7,"Entrada não autorizada",IF(J71='Premissas'!$I$6,"Autorização pendente",IF(J71&lt;&gt;'Premissas'!$I$5,"Revisar situação da autorização",IF(K71="","Aguardando entrada",IF(L71="","Retirada pendente",IF(OR(NOT(ISNUMBER(K71)),NOT(ISNUMBER(L71)),L71&lt;K71),"Revisar horários",IF(M71="","Informar quem retirou",IF(N71&lt;&gt;'Premissas'!$K$6,"Conferir retirada",IF(M71&lt;&gt;H71,"Revisar pessoa da retirada","Sem alerta"))))))))))),"Revisar dados"))</f>
        <v/>
      </c>
    </row>
    <row r="72" ht="34" customHeight="1">
      <c r="A72" s="14" t="n"/>
      <c r="B72" s="15" t="n"/>
      <c r="C72" s="15" t="n"/>
      <c r="D72" s="15" t="n"/>
      <c r="E72" s="16" t="n"/>
      <c r="F72" s="15" t="n"/>
      <c r="G72" s="17" t="n"/>
      <c r="H72" s="15" t="n"/>
      <c r="I72" s="17" t="n"/>
      <c r="J72" s="16" t="n"/>
      <c r="K72" s="18" t="n"/>
      <c r="L72" s="18" t="n"/>
      <c r="M72" s="15" t="n"/>
      <c r="N72" s="16" t="n"/>
      <c r="O72" s="10">
        <f>IF(C72="","",IFERROR(VLOOKUP(C72,'Premissas'!$A$5:$C$10,2,FALSE),"Revisar premissas"))</f>
        <v/>
      </c>
      <c r="P72" s="21">
        <f>IF(C72="","",IFERROR(VLOOKUP(C72,'Premissas'!$A$5:$C$10,3,FALSE),"Revisar premissas"))</f>
        <v/>
      </c>
      <c r="Q72" s="22">
        <f>IF(OR(K72="",L72=""),"",IFERROR(IF(AND(ISNUMBER(K72),ISNUMBER(L72),L72&gt;=K72),(L72-K72)*24,""),""))</f>
        <v/>
      </c>
      <c r="R72" s="10">
        <f>IF(COUNTA(A72:N72)=0,"",IFERROR(IF(COUNTBLANK(A72:J72)&gt;0,"Dados incompletos",IF(OR(O72="Revisar premissas",P72="Revisar premissas"),"Revisar contato do ministério",IF(J72='Premissas'!$I$7,"Entrada não autorizada",IF(J72='Premissas'!$I$6,"Autorização pendente",IF(J72&lt;&gt;'Premissas'!$I$5,"Revisar situação da autorização",IF(K72="","Aguardando entrada",IF(L72="","Retirada pendente",IF(OR(NOT(ISNUMBER(K72)),NOT(ISNUMBER(L72)),L72&lt;K72),"Revisar horários",IF(M72="","Informar quem retirou",IF(N72&lt;&gt;'Premissas'!$K$6,"Conferir retirada",IF(M72&lt;&gt;H72,"Revisar pessoa da retirada","Sem alerta"))))))))))),"Revisar dados"))</f>
        <v/>
      </c>
    </row>
    <row r="73" ht="34" customHeight="1">
      <c r="A73" s="14" t="n"/>
      <c r="B73" s="15" t="n"/>
      <c r="C73" s="15" t="n"/>
      <c r="D73" s="15" t="n"/>
      <c r="E73" s="16" t="n"/>
      <c r="F73" s="15" t="n"/>
      <c r="G73" s="17" t="n"/>
      <c r="H73" s="15" t="n"/>
      <c r="I73" s="17" t="n"/>
      <c r="J73" s="16" t="n"/>
      <c r="K73" s="18" t="n"/>
      <c r="L73" s="18" t="n"/>
      <c r="M73" s="15" t="n"/>
      <c r="N73" s="16" t="n"/>
      <c r="O73" s="6">
        <f>IF(C73="","",IFERROR(VLOOKUP(C73,'Premissas'!$A$5:$C$10,2,FALSE),"Revisar premissas"))</f>
        <v/>
      </c>
      <c r="P73" s="19">
        <f>IF(C73="","",IFERROR(VLOOKUP(C73,'Premissas'!$A$5:$C$10,3,FALSE),"Revisar premissas"))</f>
        <v/>
      </c>
      <c r="Q73" s="20">
        <f>IF(OR(K73="",L73=""),"",IFERROR(IF(AND(ISNUMBER(K73),ISNUMBER(L73),L73&gt;=K73),(L73-K73)*24,""),""))</f>
        <v/>
      </c>
      <c r="R73" s="6">
        <f>IF(COUNTA(A73:N73)=0,"",IFERROR(IF(COUNTBLANK(A73:J73)&gt;0,"Dados incompletos",IF(OR(O73="Revisar premissas",P73="Revisar premissas"),"Revisar contato do ministério",IF(J73='Premissas'!$I$7,"Entrada não autorizada",IF(J73='Premissas'!$I$6,"Autorização pendente",IF(J73&lt;&gt;'Premissas'!$I$5,"Revisar situação da autorização",IF(K73="","Aguardando entrada",IF(L73="","Retirada pendente",IF(OR(NOT(ISNUMBER(K73)),NOT(ISNUMBER(L73)),L73&lt;K73),"Revisar horários",IF(M73="","Informar quem retirou",IF(N73&lt;&gt;'Premissas'!$K$6,"Conferir retirada",IF(M73&lt;&gt;H73,"Revisar pessoa da retirada","Sem alerta"))))))))))),"Revisar dados"))</f>
        <v/>
      </c>
    </row>
    <row r="74" ht="34" customHeight="1">
      <c r="A74" s="14" t="n"/>
      <c r="B74" s="15" t="n"/>
      <c r="C74" s="15" t="n"/>
      <c r="D74" s="15" t="n"/>
      <c r="E74" s="16" t="n"/>
      <c r="F74" s="15" t="n"/>
      <c r="G74" s="17" t="n"/>
      <c r="H74" s="15" t="n"/>
      <c r="I74" s="17" t="n"/>
      <c r="J74" s="16" t="n"/>
      <c r="K74" s="18" t="n"/>
      <c r="L74" s="18" t="n"/>
      <c r="M74" s="15" t="n"/>
      <c r="N74" s="16" t="n"/>
      <c r="O74" s="10">
        <f>IF(C74="","",IFERROR(VLOOKUP(C74,'Premissas'!$A$5:$C$10,2,FALSE),"Revisar premissas"))</f>
        <v/>
      </c>
      <c r="P74" s="21">
        <f>IF(C74="","",IFERROR(VLOOKUP(C74,'Premissas'!$A$5:$C$10,3,FALSE),"Revisar premissas"))</f>
        <v/>
      </c>
      <c r="Q74" s="22">
        <f>IF(OR(K74="",L74=""),"",IFERROR(IF(AND(ISNUMBER(K74),ISNUMBER(L74),L74&gt;=K74),(L74-K74)*24,""),""))</f>
        <v/>
      </c>
      <c r="R74" s="10">
        <f>IF(COUNTA(A74:N74)=0,"",IFERROR(IF(COUNTBLANK(A74:J74)&gt;0,"Dados incompletos",IF(OR(O74="Revisar premissas",P74="Revisar premissas"),"Revisar contato do ministério",IF(J74='Premissas'!$I$7,"Entrada não autorizada",IF(J74='Premissas'!$I$6,"Autorização pendente",IF(J74&lt;&gt;'Premissas'!$I$5,"Revisar situação da autorização",IF(K74="","Aguardando entrada",IF(L74="","Retirada pendente",IF(OR(NOT(ISNUMBER(K74)),NOT(ISNUMBER(L74)),L74&lt;K74),"Revisar horários",IF(M74="","Informar quem retirou",IF(N74&lt;&gt;'Premissas'!$K$6,"Conferir retirada",IF(M74&lt;&gt;H74,"Revisar pessoa da retirada","Sem alerta"))))))))))),"Revisar dados"))</f>
        <v/>
      </c>
    </row>
    <row r="75" ht="34" customHeight="1">
      <c r="A75" s="14" t="n"/>
      <c r="B75" s="15" t="n"/>
      <c r="C75" s="15" t="n"/>
      <c r="D75" s="15" t="n"/>
      <c r="E75" s="16" t="n"/>
      <c r="F75" s="15" t="n"/>
      <c r="G75" s="17" t="n"/>
      <c r="H75" s="15" t="n"/>
      <c r="I75" s="17" t="n"/>
      <c r="J75" s="16" t="n"/>
      <c r="K75" s="18" t="n"/>
      <c r="L75" s="18" t="n"/>
      <c r="M75" s="15" t="n"/>
      <c r="N75" s="16" t="n"/>
      <c r="O75" s="6">
        <f>IF(C75="","",IFERROR(VLOOKUP(C75,'Premissas'!$A$5:$C$10,2,FALSE),"Revisar premissas"))</f>
        <v/>
      </c>
      <c r="P75" s="19">
        <f>IF(C75="","",IFERROR(VLOOKUP(C75,'Premissas'!$A$5:$C$10,3,FALSE),"Revisar premissas"))</f>
        <v/>
      </c>
      <c r="Q75" s="20">
        <f>IF(OR(K75="",L75=""),"",IFERROR(IF(AND(ISNUMBER(K75),ISNUMBER(L75),L75&gt;=K75),(L75-K75)*24,""),""))</f>
        <v/>
      </c>
      <c r="R75" s="6">
        <f>IF(COUNTA(A75:N75)=0,"",IFERROR(IF(COUNTBLANK(A75:J75)&gt;0,"Dados incompletos",IF(OR(O75="Revisar premissas",P75="Revisar premissas"),"Revisar contato do ministério",IF(J75='Premissas'!$I$7,"Entrada não autorizada",IF(J75='Premissas'!$I$6,"Autorização pendente",IF(J75&lt;&gt;'Premissas'!$I$5,"Revisar situação da autorização",IF(K75="","Aguardando entrada",IF(L75="","Retirada pendente",IF(OR(NOT(ISNUMBER(K75)),NOT(ISNUMBER(L75)),L75&lt;K75),"Revisar horários",IF(M75="","Informar quem retirou",IF(N75&lt;&gt;'Premissas'!$K$6,"Conferir retirada",IF(M75&lt;&gt;H75,"Revisar pessoa da retirada","Sem alerta"))))))))))),"Revisar dados"))</f>
        <v/>
      </c>
    </row>
    <row r="76" ht="34" customHeight="1">
      <c r="A76" s="14" t="n"/>
      <c r="B76" s="15" t="n"/>
      <c r="C76" s="15" t="n"/>
      <c r="D76" s="15" t="n"/>
      <c r="E76" s="16" t="n"/>
      <c r="F76" s="15" t="n"/>
      <c r="G76" s="17" t="n"/>
      <c r="H76" s="15" t="n"/>
      <c r="I76" s="17" t="n"/>
      <c r="J76" s="16" t="n"/>
      <c r="K76" s="18" t="n"/>
      <c r="L76" s="18" t="n"/>
      <c r="M76" s="15" t="n"/>
      <c r="N76" s="16" t="n"/>
      <c r="O76" s="10">
        <f>IF(C76="","",IFERROR(VLOOKUP(C76,'Premissas'!$A$5:$C$10,2,FALSE),"Revisar premissas"))</f>
        <v/>
      </c>
      <c r="P76" s="21">
        <f>IF(C76="","",IFERROR(VLOOKUP(C76,'Premissas'!$A$5:$C$10,3,FALSE),"Revisar premissas"))</f>
        <v/>
      </c>
      <c r="Q76" s="22">
        <f>IF(OR(K76="",L76=""),"",IFERROR(IF(AND(ISNUMBER(K76),ISNUMBER(L76),L76&gt;=K76),(L76-K76)*24,""),""))</f>
        <v/>
      </c>
      <c r="R76" s="10">
        <f>IF(COUNTA(A76:N76)=0,"",IFERROR(IF(COUNTBLANK(A76:J76)&gt;0,"Dados incompletos",IF(OR(O76="Revisar premissas",P76="Revisar premissas"),"Revisar contato do ministério",IF(J76='Premissas'!$I$7,"Entrada não autorizada",IF(J76='Premissas'!$I$6,"Autorização pendente",IF(J76&lt;&gt;'Premissas'!$I$5,"Revisar situação da autorização",IF(K76="","Aguardando entrada",IF(L76="","Retirada pendente",IF(OR(NOT(ISNUMBER(K76)),NOT(ISNUMBER(L76)),L76&lt;K76),"Revisar horários",IF(M76="","Informar quem retirou",IF(N76&lt;&gt;'Premissas'!$K$6,"Conferir retirada",IF(M76&lt;&gt;H76,"Revisar pessoa da retirada","Sem alerta"))))))))))),"Revisar dados"))</f>
        <v/>
      </c>
    </row>
    <row r="77" ht="34" customHeight="1">
      <c r="A77" s="14" t="n"/>
      <c r="B77" s="15" t="n"/>
      <c r="C77" s="15" t="n"/>
      <c r="D77" s="15" t="n"/>
      <c r="E77" s="16" t="n"/>
      <c r="F77" s="15" t="n"/>
      <c r="G77" s="17" t="n"/>
      <c r="H77" s="15" t="n"/>
      <c r="I77" s="17" t="n"/>
      <c r="J77" s="16" t="n"/>
      <c r="K77" s="18" t="n"/>
      <c r="L77" s="18" t="n"/>
      <c r="M77" s="15" t="n"/>
      <c r="N77" s="16" t="n"/>
      <c r="O77" s="6">
        <f>IF(C77="","",IFERROR(VLOOKUP(C77,'Premissas'!$A$5:$C$10,2,FALSE),"Revisar premissas"))</f>
        <v/>
      </c>
      <c r="P77" s="19">
        <f>IF(C77="","",IFERROR(VLOOKUP(C77,'Premissas'!$A$5:$C$10,3,FALSE),"Revisar premissas"))</f>
        <v/>
      </c>
      <c r="Q77" s="20">
        <f>IF(OR(K77="",L77=""),"",IFERROR(IF(AND(ISNUMBER(K77),ISNUMBER(L77),L77&gt;=K77),(L77-K77)*24,""),""))</f>
        <v/>
      </c>
      <c r="R77" s="6">
        <f>IF(COUNTA(A77:N77)=0,"",IFERROR(IF(COUNTBLANK(A77:J77)&gt;0,"Dados incompletos",IF(OR(O77="Revisar premissas",P77="Revisar premissas"),"Revisar contato do ministério",IF(J77='Premissas'!$I$7,"Entrada não autorizada",IF(J77='Premissas'!$I$6,"Autorização pendente",IF(J77&lt;&gt;'Premissas'!$I$5,"Revisar situação da autorização",IF(K77="","Aguardando entrada",IF(L77="","Retirada pendente",IF(OR(NOT(ISNUMBER(K77)),NOT(ISNUMBER(L77)),L77&lt;K77),"Revisar horários",IF(M77="","Informar quem retirou",IF(N77&lt;&gt;'Premissas'!$K$6,"Conferir retirada",IF(M77&lt;&gt;H77,"Revisar pessoa da retirada","Sem alerta"))))))))))),"Revisar dados"))</f>
        <v/>
      </c>
    </row>
    <row r="78" ht="34" customHeight="1">
      <c r="A78" s="14" t="n"/>
      <c r="B78" s="15" t="n"/>
      <c r="C78" s="15" t="n"/>
      <c r="D78" s="15" t="n"/>
      <c r="E78" s="16" t="n"/>
      <c r="F78" s="15" t="n"/>
      <c r="G78" s="17" t="n"/>
      <c r="H78" s="15" t="n"/>
      <c r="I78" s="17" t="n"/>
      <c r="J78" s="16" t="n"/>
      <c r="K78" s="18" t="n"/>
      <c r="L78" s="18" t="n"/>
      <c r="M78" s="15" t="n"/>
      <c r="N78" s="16" t="n"/>
      <c r="O78" s="10">
        <f>IF(C78="","",IFERROR(VLOOKUP(C78,'Premissas'!$A$5:$C$10,2,FALSE),"Revisar premissas"))</f>
        <v/>
      </c>
      <c r="P78" s="21">
        <f>IF(C78="","",IFERROR(VLOOKUP(C78,'Premissas'!$A$5:$C$10,3,FALSE),"Revisar premissas"))</f>
        <v/>
      </c>
      <c r="Q78" s="22">
        <f>IF(OR(K78="",L78=""),"",IFERROR(IF(AND(ISNUMBER(K78),ISNUMBER(L78),L78&gt;=K78),(L78-K78)*24,""),""))</f>
        <v/>
      </c>
      <c r="R78" s="10">
        <f>IF(COUNTA(A78:N78)=0,"",IFERROR(IF(COUNTBLANK(A78:J78)&gt;0,"Dados incompletos",IF(OR(O78="Revisar premissas",P78="Revisar premissas"),"Revisar contato do ministério",IF(J78='Premissas'!$I$7,"Entrada não autorizada",IF(J78='Premissas'!$I$6,"Autorização pendente",IF(J78&lt;&gt;'Premissas'!$I$5,"Revisar situação da autorização",IF(K78="","Aguardando entrada",IF(L78="","Retirada pendente",IF(OR(NOT(ISNUMBER(K78)),NOT(ISNUMBER(L78)),L78&lt;K78),"Revisar horários",IF(M78="","Informar quem retirou",IF(N78&lt;&gt;'Premissas'!$K$6,"Conferir retirada",IF(M78&lt;&gt;H78,"Revisar pessoa da retirada","Sem alerta"))))))))))),"Revisar dados"))</f>
        <v/>
      </c>
    </row>
    <row r="79" ht="34" customHeight="1">
      <c r="A79" s="14" t="n"/>
      <c r="B79" s="15" t="n"/>
      <c r="C79" s="15" t="n"/>
      <c r="D79" s="15" t="n"/>
      <c r="E79" s="16" t="n"/>
      <c r="F79" s="15" t="n"/>
      <c r="G79" s="17" t="n"/>
      <c r="H79" s="15" t="n"/>
      <c r="I79" s="17" t="n"/>
      <c r="J79" s="16" t="n"/>
      <c r="K79" s="18" t="n"/>
      <c r="L79" s="18" t="n"/>
      <c r="M79" s="15" t="n"/>
      <c r="N79" s="16" t="n"/>
      <c r="O79" s="6">
        <f>IF(C79="","",IFERROR(VLOOKUP(C79,'Premissas'!$A$5:$C$10,2,FALSE),"Revisar premissas"))</f>
        <v/>
      </c>
      <c r="P79" s="19">
        <f>IF(C79="","",IFERROR(VLOOKUP(C79,'Premissas'!$A$5:$C$10,3,FALSE),"Revisar premissas"))</f>
        <v/>
      </c>
      <c r="Q79" s="20">
        <f>IF(OR(K79="",L79=""),"",IFERROR(IF(AND(ISNUMBER(K79),ISNUMBER(L79),L79&gt;=K79),(L79-K79)*24,""),""))</f>
        <v/>
      </c>
      <c r="R79" s="6">
        <f>IF(COUNTA(A79:N79)=0,"",IFERROR(IF(COUNTBLANK(A79:J79)&gt;0,"Dados incompletos",IF(OR(O79="Revisar premissas",P79="Revisar premissas"),"Revisar contato do ministério",IF(J79='Premissas'!$I$7,"Entrada não autorizada",IF(J79='Premissas'!$I$6,"Autorização pendente",IF(J79&lt;&gt;'Premissas'!$I$5,"Revisar situação da autorização",IF(K79="","Aguardando entrada",IF(L79="","Retirada pendente",IF(OR(NOT(ISNUMBER(K79)),NOT(ISNUMBER(L79)),L79&lt;K79),"Revisar horários",IF(M79="","Informar quem retirou",IF(N79&lt;&gt;'Premissas'!$K$6,"Conferir retirada",IF(M79&lt;&gt;H79,"Revisar pessoa da retirada","Sem alerta"))))))))))),"Revisar dados"))</f>
        <v/>
      </c>
    </row>
    <row r="80" ht="34" customHeight="1">
      <c r="A80" s="14" t="n"/>
      <c r="B80" s="15" t="n"/>
      <c r="C80" s="15" t="n"/>
      <c r="D80" s="15" t="n"/>
      <c r="E80" s="16" t="n"/>
      <c r="F80" s="15" t="n"/>
      <c r="G80" s="17" t="n"/>
      <c r="H80" s="15" t="n"/>
      <c r="I80" s="17" t="n"/>
      <c r="J80" s="16" t="n"/>
      <c r="K80" s="18" t="n"/>
      <c r="L80" s="18" t="n"/>
      <c r="M80" s="15" t="n"/>
      <c r="N80" s="16" t="n"/>
      <c r="O80" s="10">
        <f>IF(C80="","",IFERROR(VLOOKUP(C80,'Premissas'!$A$5:$C$10,2,FALSE),"Revisar premissas"))</f>
        <v/>
      </c>
      <c r="P80" s="21">
        <f>IF(C80="","",IFERROR(VLOOKUP(C80,'Premissas'!$A$5:$C$10,3,FALSE),"Revisar premissas"))</f>
        <v/>
      </c>
      <c r="Q80" s="22">
        <f>IF(OR(K80="",L80=""),"",IFERROR(IF(AND(ISNUMBER(K80),ISNUMBER(L80),L80&gt;=K80),(L80-K80)*24,""),""))</f>
        <v/>
      </c>
      <c r="R80" s="10">
        <f>IF(COUNTA(A80:N80)=0,"",IFERROR(IF(COUNTBLANK(A80:J80)&gt;0,"Dados incompletos",IF(OR(O80="Revisar premissas",P80="Revisar premissas"),"Revisar contato do ministério",IF(J80='Premissas'!$I$7,"Entrada não autorizada",IF(J80='Premissas'!$I$6,"Autorização pendente",IF(J80&lt;&gt;'Premissas'!$I$5,"Revisar situação da autorização",IF(K80="","Aguardando entrada",IF(L80="","Retirada pendente",IF(OR(NOT(ISNUMBER(K80)),NOT(ISNUMBER(L80)),L80&lt;K80),"Revisar horários",IF(M80="","Informar quem retirou",IF(N80&lt;&gt;'Premissas'!$K$6,"Conferir retirada",IF(M80&lt;&gt;H80,"Revisar pessoa da retirada","Sem alerta"))))))))))),"Revisar dados"))</f>
        <v/>
      </c>
    </row>
    <row r="81" ht="34" customHeight="1">
      <c r="A81" s="14" t="n"/>
      <c r="B81" s="15" t="n"/>
      <c r="C81" s="15" t="n"/>
      <c r="D81" s="15" t="n"/>
      <c r="E81" s="16" t="n"/>
      <c r="F81" s="15" t="n"/>
      <c r="G81" s="17" t="n"/>
      <c r="H81" s="15" t="n"/>
      <c r="I81" s="17" t="n"/>
      <c r="J81" s="16" t="n"/>
      <c r="K81" s="18" t="n"/>
      <c r="L81" s="18" t="n"/>
      <c r="M81" s="15" t="n"/>
      <c r="N81" s="16" t="n"/>
      <c r="O81" s="6">
        <f>IF(C81="","",IFERROR(VLOOKUP(C81,'Premissas'!$A$5:$C$10,2,FALSE),"Revisar premissas"))</f>
        <v/>
      </c>
      <c r="P81" s="19">
        <f>IF(C81="","",IFERROR(VLOOKUP(C81,'Premissas'!$A$5:$C$10,3,FALSE),"Revisar premissas"))</f>
        <v/>
      </c>
      <c r="Q81" s="20">
        <f>IF(OR(K81="",L81=""),"",IFERROR(IF(AND(ISNUMBER(K81),ISNUMBER(L81),L81&gt;=K81),(L81-K81)*24,""),""))</f>
        <v/>
      </c>
      <c r="R81" s="6">
        <f>IF(COUNTA(A81:N81)=0,"",IFERROR(IF(COUNTBLANK(A81:J81)&gt;0,"Dados incompletos",IF(OR(O81="Revisar premissas",P81="Revisar premissas"),"Revisar contato do ministério",IF(J81='Premissas'!$I$7,"Entrada não autorizada",IF(J81='Premissas'!$I$6,"Autorização pendente",IF(J81&lt;&gt;'Premissas'!$I$5,"Revisar situação da autorização",IF(K81="","Aguardando entrada",IF(L81="","Retirada pendente",IF(OR(NOT(ISNUMBER(K81)),NOT(ISNUMBER(L81)),L81&lt;K81),"Revisar horários",IF(M81="","Informar quem retirou",IF(N81&lt;&gt;'Premissas'!$K$6,"Conferir retirada",IF(M81&lt;&gt;H81,"Revisar pessoa da retirada","Sem alerta"))))))))))),"Revisar dados"))</f>
        <v/>
      </c>
    </row>
    <row r="82" ht="34" customHeight="1">
      <c r="A82" s="14" t="n"/>
      <c r="B82" s="15" t="n"/>
      <c r="C82" s="15" t="n"/>
      <c r="D82" s="15" t="n"/>
      <c r="E82" s="16" t="n"/>
      <c r="F82" s="15" t="n"/>
      <c r="G82" s="17" t="n"/>
      <c r="H82" s="15" t="n"/>
      <c r="I82" s="17" t="n"/>
      <c r="J82" s="16" t="n"/>
      <c r="K82" s="18" t="n"/>
      <c r="L82" s="18" t="n"/>
      <c r="M82" s="15" t="n"/>
      <c r="N82" s="16" t="n"/>
      <c r="O82" s="10">
        <f>IF(C82="","",IFERROR(VLOOKUP(C82,'Premissas'!$A$5:$C$10,2,FALSE),"Revisar premissas"))</f>
        <v/>
      </c>
      <c r="P82" s="21">
        <f>IF(C82="","",IFERROR(VLOOKUP(C82,'Premissas'!$A$5:$C$10,3,FALSE),"Revisar premissas"))</f>
        <v/>
      </c>
      <c r="Q82" s="22">
        <f>IF(OR(K82="",L82=""),"",IFERROR(IF(AND(ISNUMBER(K82),ISNUMBER(L82),L82&gt;=K82),(L82-K82)*24,""),""))</f>
        <v/>
      </c>
      <c r="R82" s="10">
        <f>IF(COUNTA(A82:N82)=0,"",IFERROR(IF(COUNTBLANK(A82:J82)&gt;0,"Dados incompletos",IF(OR(O82="Revisar premissas",P82="Revisar premissas"),"Revisar contato do ministério",IF(J82='Premissas'!$I$7,"Entrada não autorizada",IF(J82='Premissas'!$I$6,"Autorização pendente",IF(J82&lt;&gt;'Premissas'!$I$5,"Revisar situação da autorização",IF(K82="","Aguardando entrada",IF(L82="","Retirada pendente",IF(OR(NOT(ISNUMBER(K82)),NOT(ISNUMBER(L82)),L82&lt;K82),"Revisar horários",IF(M82="","Informar quem retirou",IF(N82&lt;&gt;'Premissas'!$K$6,"Conferir retirada",IF(M82&lt;&gt;H82,"Revisar pessoa da retirada","Sem alerta"))))))))))),"Revisar dados"))</f>
        <v/>
      </c>
    </row>
    <row r="83" ht="34" customHeight="1">
      <c r="A83" s="14" t="n"/>
      <c r="B83" s="15" t="n"/>
      <c r="C83" s="15" t="n"/>
      <c r="D83" s="15" t="n"/>
      <c r="E83" s="16" t="n"/>
      <c r="F83" s="15" t="n"/>
      <c r="G83" s="17" t="n"/>
      <c r="H83" s="15" t="n"/>
      <c r="I83" s="17" t="n"/>
      <c r="J83" s="16" t="n"/>
      <c r="K83" s="18" t="n"/>
      <c r="L83" s="18" t="n"/>
      <c r="M83" s="15" t="n"/>
      <c r="N83" s="16" t="n"/>
      <c r="O83" s="6">
        <f>IF(C83="","",IFERROR(VLOOKUP(C83,'Premissas'!$A$5:$C$10,2,FALSE),"Revisar premissas"))</f>
        <v/>
      </c>
      <c r="P83" s="19">
        <f>IF(C83="","",IFERROR(VLOOKUP(C83,'Premissas'!$A$5:$C$10,3,FALSE),"Revisar premissas"))</f>
        <v/>
      </c>
      <c r="Q83" s="20">
        <f>IF(OR(K83="",L83=""),"",IFERROR(IF(AND(ISNUMBER(K83),ISNUMBER(L83),L83&gt;=K83),(L83-K83)*24,""),""))</f>
        <v/>
      </c>
      <c r="R83" s="6">
        <f>IF(COUNTA(A83:N83)=0,"",IFERROR(IF(COUNTBLANK(A83:J83)&gt;0,"Dados incompletos",IF(OR(O83="Revisar premissas",P83="Revisar premissas"),"Revisar contato do ministério",IF(J83='Premissas'!$I$7,"Entrada não autorizada",IF(J83='Premissas'!$I$6,"Autorização pendente",IF(J83&lt;&gt;'Premissas'!$I$5,"Revisar situação da autorização",IF(K83="","Aguardando entrada",IF(L83="","Retirada pendente",IF(OR(NOT(ISNUMBER(K83)),NOT(ISNUMBER(L83)),L83&lt;K83),"Revisar horários",IF(M83="","Informar quem retirou",IF(N83&lt;&gt;'Premissas'!$K$6,"Conferir retirada",IF(M83&lt;&gt;H83,"Revisar pessoa da retirada","Sem alerta"))))))))))),"Revisar dados"))</f>
        <v/>
      </c>
    </row>
    <row r="84" ht="34" customHeight="1">
      <c r="A84" s="14" t="n"/>
      <c r="B84" s="15" t="n"/>
      <c r="C84" s="15" t="n"/>
      <c r="D84" s="15" t="n"/>
      <c r="E84" s="16" t="n"/>
      <c r="F84" s="15" t="n"/>
      <c r="G84" s="17" t="n"/>
      <c r="H84" s="15" t="n"/>
      <c r="I84" s="17" t="n"/>
      <c r="J84" s="16" t="n"/>
      <c r="K84" s="18" t="n"/>
      <c r="L84" s="18" t="n"/>
      <c r="M84" s="15" t="n"/>
      <c r="N84" s="16" t="n"/>
      <c r="O84" s="10">
        <f>IF(C84="","",IFERROR(VLOOKUP(C84,'Premissas'!$A$5:$C$10,2,FALSE),"Revisar premissas"))</f>
        <v/>
      </c>
      <c r="P84" s="21">
        <f>IF(C84="","",IFERROR(VLOOKUP(C84,'Premissas'!$A$5:$C$10,3,FALSE),"Revisar premissas"))</f>
        <v/>
      </c>
      <c r="Q84" s="22">
        <f>IF(OR(K84="",L84=""),"",IFERROR(IF(AND(ISNUMBER(K84),ISNUMBER(L84),L84&gt;=K84),(L84-K84)*24,""),""))</f>
        <v/>
      </c>
      <c r="R84" s="10">
        <f>IF(COUNTA(A84:N84)=0,"",IFERROR(IF(COUNTBLANK(A84:J84)&gt;0,"Dados incompletos",IF(OR(O84="Revisar premissas",P84="Revisar premissas"),"Revisar contato do ministério",IF(J84='Premissas'!$I$7,"Entrada não autorizada",IF(J84='Premissas'!$I$6,"Autorização pendente",IF(J84&lt;&gt;'Premissas'!$I$5,"Revisar situação da autorização",IF(K84="","Aguardando entrada",IF(L84="","Retirada pendente",IF(OR(NOT(ISNUMBER(K84)),NOT(ISNUMBER(L84)),L84&lt;K84),"Revisar horários",IF(M84="","Informar quem retirou",IF(N84&lt;&gt;'Premissas'!$K$6,"Conferir retirada",IF(M84&lt;&gt;H84,"Revisar pessoa da retirada","Sem alerta"))))))))))),"Revisar dados"))</f>
        <v/>
      </c>
    </row>
    <row r="85" ht="34" customHeight="1">
      <c r="A85" s="14" t="n"/>
      <c r="B85" s="15" t="n"/>
      <c r="C85" s="15" t="n"/>
      <c r="D85" s="15" t="n"/>
      <c r="E85" s="16" t="n"/>
      <c r="F85" s="15" t="n"/>
      <c r="G85" s="17" t="n"/>
      <c r="H85" s="15" t="n"/>
      <c r="I85" s="17" t="n"/>
      <c r="J85" s="16" t="n"/>
      <c r="K85" s="18" t="n"/>
      <c r="L85" s="18" t="n"/>
      <c r="M85" s="15" t="n"/>
      <c r="N85" s="16" t="n"/>
      <c r="O85" s="6">
        <f>IF(C85="","",IFERROR(VLOOKUP(C85,'Premissas'!$A$5:$C$10,2,FALSE),"Revisar premissas"))</f>
        <v/>
      </c>
      <c r="P85" s="19">
        <f>IF(C85="","",IFERROR(VLOOKUP(C85,'Premissas'!$A$5:$C$10,3,FALSE),"Revisar premissas"))</f>
        <v/>
      </c>
      <c r="Q85" s="20">
        <f>IF(OR(K85="",L85=""),"",IFERROR(IF(AND(ISNUMBER(K85),ISNUMBER(L85),L85&gt;=K85),(L85-K85)*24,""),""))</f>
        <v/>
      </c>
      <c r="R85" s="6">
        <f>IF(COUNTA(A85:N85)=0,"",IFERROR(IF(COUNTBLANK(A85:J85)&gt;0,"Dados incompletos",IF(OR(O85="Revisar premissas",P85="Revisar premissas"),"Revisar contato do ministério",IF(J85='Premissas'!$I$7,"Entrada não autorizada",IF(J85='Premissas'!$I$6,"Autorização pendente",IF(J85&lt;&gt;'Premissas'!$I$5,"Revisar situação da autorização",IF(K85="","Aguardando entrada",IF(L85="","Retirada pendente",IF(OR(NOT(ISNUMBER(K85)),NOT(ISNUMBER(L85)),L85&lt;K85),"Revisar horários",IF(M85="","Informar quem retirou",IF(N85&lt;&gt;'Premissas'!$K$6,"Conferir retirada",IF(M85&lt;&gt;H85,"Revisar pessoa da retirada","Sem alerta"))))))))))),"Revisar dados"))</f>
        <v/>
      </c>
    </row>
    <row r="86" ht="34" customHeight="1">
      <c r="A86" s="14" t="n"/>
      <c r="B86" s="15" t="n"/>
      <c r="C86" s="15" t="n"/>
      <c r="D86" s="15" t="n"/>
      <c r="E86" s="16" t="n"/>
      <c r="F86" s="15" t="n"/>
      <c r="G86" s="17" t="n"/>
      <c r="H86" s="15" t="n"/>
      <c r="I86" s="17" t="n"/>
      <c r="J86" s="16" t="n"/>
      <c r="K86" s="18" t="n"/>
      <c r="L86" s="18" t="n"/>
      <c r="M86" s="15" t="n"/>
      <c r="N86" s="16" t="n"/>
      <c r="O86" s="10">
        <f>IF(C86="","",IFERROR(VLOOKUP(C86,'Premissas'!$A$5:$C$10,2,FALSE),"Revisar premissas"))</f>
        <v/>
      </c>
      <c r="P86" s="21">
        <f>IF(C86="","",IFERROR(VLOOKUP(C86,'Premissas'!$A$5:$C$10,3,FALSE),"Revisar premissas"))</f>
        <v/>
      </c>
      <c r="Q86" s="22">
        <f>IF(OR(K86="",L86=""),"",IFERROR(IF(AND(ISNUMBER(K86),ISNUMBER(L86),L86&gt;=K86),(L86-K86)*24,""),""))</f>
        <v/>
      </c>
      <c r="R86" s="10">
        <f>IF(COUNTA(A86:N86)=0,"",IFERROR(IF(COUNTBLANK(A86:J86)&gt;0,"Dados incompletos",IF(OR(O86="Revisar premissas",P86="Revisar premissas"),"Revisar contato do ministério",IF(J86='Premissas'!$I$7,"Entrada não autorizada",IF(J86='Premissas'!$I$6,"Autorização pendente",IF(J86&lt;&gt;'Premissas'!$I$5,"Revisar situação da autorização",IF(K86="","Aguardando entrada",IF(L86="","Retirada pendente",IF(OR(NOT(ISNUMBER(K86)),NOT(ISNUMBER(L86)),L86&lt;K86),"Revisar horários",IF(M86="","Informar quem retirou",IF(N86&lt;&gt;'Premissas'!$K$6,"Conferir retirada",IF(M86&lt;&gt;H86,"Revisar pessoa da retirada","Sem alerta"))))))))))),"Revisar dados"))</f>
        <v/>
      </c>
    </row>
    <row r="87" ht="34" customHeight="1">
      <c r="A87" s="14" t="n"/>
      <c r="B87" s="15" t="n"/>
      <c r="C87" s="15" t="n"/>
      <c r="D87" s="15" t="n"/>
      <c r="E87" s="16" t="n"/>
      <c r="F87" s="15" t="n"/>
      <c r="G87" s="17" t="n"/>
      <c r="H87" s="15" t="n"/>
      <c r="I87" s="17" t="n"/>
      <c r="J87" s="16" t="n"/>
      <c r="K87" s="18" t="n"/>
      <c r="L87" s="18" t="n"/>
      <c r="M87" s="15" t="n"/>
      <c r="N87" s="16" t="n"/>
      <c r="O87" s="6">
        <f>IF(C87="","",IFERROR(VLOOKUP(C87,'Premissas'!$A$5:$C$10,2,FALSE),"Revisar premissas"))</f>
        <v/>
      </c>
      <c r="P87" s="19">
        <f>IF(C87="","",IFERROR(VLOOKUP(C87,'Premissas'!$A$5:$C$10,3,FALSE),"Revisar premissas"))</f>
        <v/>
      </c>
      <c r="Q87" s="20">
        <f>IF(OR(K87="",L87=""),"",IFERROR(IF(AND(ISNUMBER(K87),ISNUMBER(L87),L87&gt;=K87),(L87-K87)*24,""),""))</f>
        <v/>
      </c>
      <c r="R87" s="6">
        <f>IF(COUNTA(A87:N87)=0,"",IFERROR(IF(COUNTBLANK(A87:J87)&gt;0,"Dados incompletos",IF(OR(O87="Revisar premissas",P87="Revisar premissas"),"Revisar contato do ministério",IF(J87='Premissas'!$I$7,"Entrada não autorizada",IF(J87='Premissas'!$I$6,"Autorização pendente",IF(J87&lt;&gt;'Premissas'!$I$5,"Revisar situação da autorização",IF(K87="","Aguardando entrada",IF(L87="","Retirada pendente",IF(OR(NOT(ISNUMBER(K87)),NOT(ISNUMBER(L87)),L87&lt;K87),"Revisar horários",IF(M87="","Informar quem retirou",IF(N87&lt;&gt;'Premissas'!$K$6,"Conferir retirada",IF(M87&lt;&gt;H87,"Revisar pessoa da retirada","Sem alerta"))))))))))),"Revisar dados"))</f>
        <v/>
      </c>
    </row>
    <row r="88" ht="34" customHeight="1">
      <c r="A88" s="14" t="n"/>
      <c r="B88" s="15" t="n"/>
      <c r="C88" s="15" t="n"/>
      <c r="D88" s="15" t="n"/>
      <c r="E88" s="16" t="n"/>
      <c r="F88" s="15" t="n"/>
      <c r="G88" s="17" t="n"/>
      <c r="H88" s="15" t="n"/>
      <c r="I88" s="17" t="n"/>
      <c r="J88" s="16" t="n"/>
      <c r="K88" s="18" t="n"/>
      <c r="L88" s="18" t="n"/>
      <c r="M88" s="15" t="n"/>
      <c r="N88" s="16" t="n"/>
      <c r="O88" s="10">
        <f>IF(C88="","",IFERROR(VLOOKUP(C88,'Premissas'!$A$5:$C$10,2,FALSE),"Revisar premissas"))</f>
        <v/>
      </c>
      <c r="P88" s="21">
        <f>IF(C88="","",IFERROR(VLOOKUP(C88,'Premissas'!$A$5:$C$10,3,FALSE),"Revisar premissas"))</f>
        <v/>
      </c>
      <c r="Q88" s="22">
        <f>IF(OR(K88="",L88=""),"",IFERROR(IF(AND(ISNUMBER(K88),ISNUMBER(L88),L88&gt;=K88),(L88-K88)*24,""),""))</f>
        <v/>
      </c>
      <c r="R88" s="10">
        <f>IF(COUNTA(A88:N88)=0,"",IFERROR(IF(COUNTBLANK(A88:J88)&gt;0,"Dados incompletos",IF(OR(O88="Revisar premissas",P88="Revisar premissas"),"Revisar contato do ministério",IF(J88='Premissas'!$I$7,"Entrada não autorizada",IF(J88='Premissas'!$I$6,"Autorização pendente",IF(J88&lt;&gt;'Premissas'!$I$5,"Revisar situação da autorização",IF(K88="","Aguardando entrada",IF(L88="","Retirada pendente",IF(OR(NOT(ISNUMBER(K88)),NOT(ISNUMBER(L88)),L88&lt;K88),"Revisar horários",IF(M88="","Informar quem retirou",IF(N88&lt;&gt;'Premissas'!$K$6,"Conferir retirada",IF(M88&lt;&gt;H88,"Revisar pessoa da retirada","Sem alerta"))))))))))),"Revisar dados"))</f>
        <v/>
      </c>
    </row>
    <row r="89" ht="34" customHeight="1">
      <c r="A89" s="14" t="n"/>
      <c r="B89" s="15" t="n"/>
      <c r="C89" s="15" t="n"/>
      <c r="D89" s="15" t="n"/>
      <c r="E89" s="16" t="n"/>
      <c r="F89" s="15" t="n"/>
      <c r="G89" s="17" t="n"/>
      <c r="H89" s="15" t="n"/>
      <c r="I89" s="17" t="n"/>
      <c r="J89" s="16" t="n"/>
      <c r="K89" s="18" t="n"/>
      <c r="L89" s="18" t="n"/>
      <c r="M89" s="15" t="n"/>
      <c r="N89" s="16" t="n"/>
      <c r="O89" s="6">
        <f>IF(C89="","",IFERROR(VLOOKUP(C89,'Premissas'!$A$5:$C$10,2,FALSE),"Revisar premissas"))</f>
        <v/>
      </c>
      <c r="P89" s="19">
        <f>IF(C89="","",IFERROR(VLOOKUP(C89,'Premissas'!$A$5:$C$10,3,FALSE),"Revisar premissas"))</f>
        <v/>
      </c>
      <c r="Q89" s="20">
        <f>IF(OR(K89="",L89=""),"",IFERROR(IF(AND(ISNUMBER(K89),ISNUMBER(L89),L89&gt;=K89),(L89-K89)*24,""),""))</f>
        <v/>
      </c>
      <c r="R89" s="6">
        <f>IF(COUNTA(A89:N89)=0,"",IFERROR(IF(COUNTBLANK(A89:J89)&gt;0,"Dados incompletos",IF(OR(O89="Revisar premissas",P89="Revisar premissas"),"Revisar contato do ministério",IF(J89='Premissas'!$I$7,"Entrada não autorizada",IF(J89='Premissas'!$I$6,"Autorização pendente",IF(J89&lt;&gt;'Premissas'!$I$5,"Revisar situação da autorização",IF(K89="","Aguardando entrada",IF(L89="","Retirada pendente",IF(OR(NOT(ISNUMBER(K89)),NOT(ISNUMBER(L89)),L89&lt;K89),"Revisar horários",IF(M89="","Informar quem retirou",IF(N89&lt;&gt;'Premissas'!$K$6,"Conferir retirada",IF(M89&lt;&gt;H89,"Revisar pessoa da retirada","Sem alerta"))))))))))),"Revisar dados"))</f>
        <v/>
      </c>
    </row>
    <row r="90" ht="34" customHeight="1">
      <c r="A90" s="14" t="n"/>
      <c r="B90" s="15" t="n"/>
      <c r="C90" s="15" t="n"/>
      <c r="D90" s="15" t="n"/>
      <c r="E90" s="16" t="n"/>
      <c r="F90" s="15" t="n"/>
      <c r="G90" s="17" t="n"/>
      <c r="H90" s="15" t="n"/>
      <c r="I90" s="17" t="n"/>
      <c r="J90" s="16" t="n"/>
      <c r="K90" s="18" t="n"/>
      <c r="L90" s="18" t="n"/>
      <c r="M90" s="15" t="n"/>
      <c r="N90" s="16" t="n"/>
      <c r="O90" s="10">
        <f>IF(C90="","",IFERROR(VLOOKUP(C90,'Premissas'!$A$5:$C$10,2,FALSE),"Revisar premissas"))</f>
        <v/>
      </c>
      <c r="P90" s="21">
        <f>IF(C90="","",IFERROR(VLOOKUP(C90,'Premissas'!$A$5:$C$10,3,FALSE),"Revisar premissas"))</f>
        <v/>
      </c>
      <c r="Q90" s="22">
        <f>IF(OR(K90="",L90=""),"",IFERROR(IF(AND(ISNUMBER(K90),ISNUMBER(L90),L90&gt;=K90),(L90-K90)*24,""),""))</f>
        <v/>
      </c>
      <c r="R90" s="10">
        <f>IF(COUNTA(A90:N90)=0,"",IFERROR(IF(COUNTBLANK(A90:J90)&gt;0,"Dados incompletos",IF(OR(O90="Revisar premissas",P90="Revisar premissas"),"Revisar contato do ministério",IF(J90='Premissas'!$I$7,"Entrada não autorizada",IF(J90='Premissas'!$I$6,"Autorização pendente",IF(J90&lt;&gt;'Premissas'!$I$5,"Revisar situação da autorização",IF(K90="","Aguardando entrada",IF(L90="","Retirada pendente",IF(OR(NOT(ISNUMBER(K90)),NOT(ISNUMBER(L90)),L90&lt;K90),"Revisar horários",IF(M90="","Informar quem retirou",IF(N90&lt;&gt;'Premissas'!$K$6,"Conferir retirada",IF(M90&lt;&gt;H90,"Revisar pessoa da retirada","Sem alerta"))))))))))),"Revisar dados"))</f>
        <v/>
      </c>
    </row>
    <row r="91" ht="34" customHeight="1">
      <c r="A91" s="14" t="n"/>
      <c r="B91" s="15" t="n"/>
      <c r="C91" s="15" t="n"/>
      <c r="D91" s="15" t="n"/>
      <c r="E91" s="16" t="n"/>
      <c r="F91" s="15" t="n"/>
      <c r="G91" s="17" t="n"/>
      <c r="H91" s="15" t="n"/>
      <c r="I91" s="17" t="n"/>
      <c r="J91" s="16" t="n"/>
      <c r="K91" s="18" t="n"/>
      <c r="L91" s="18" t="n"/>
      <c r="M91" s="15" t="n"/>
      <c r="N91" s="16" t="n"/>
      <c r="O91" s="6">
        <f>IF(C91="","",IFERROR(VLOOKUP(C91,'Premissas'!$A$5:$C$10,2,FALSE),"Revisar premissas"))</f>
        <v/>
      </c>
      <c r="P91" s="19">
        <f>IF(C91="","",IFERROR(VLOOKUP(C91,'Premissas'!$A$5:$C$10,3,FALSE),"Revisar premissas"))</f>
        <v/>
      </c>
      <c r="Q91" s="20">
        <f>IF(OR(K91="",L91=""),"",IFERROR(IF(AND(ISNUMBER(K91),ISNUMBER(L91),L91&gt;=K91),(L91-K91)*24,""),""))</f>
        <v/>
      </c>
      <c r="R91" s="6">
        <f>IF(COUNTA(A91:N91)=0,"",IFERROR(IF(COUNTBLANK(A91:J91)&gt;0,"Dados incompletos",IF(OR(O91="Revisar premissas",P91="Revisar premissas"),"Revisar contato do ministério",IF(J91='Premissas'!$I$7,"Entrada não autorizada",IF(J91='Premissas'!$I$6,"Autorização pendente",IF(J91&lt;&gt;'Premissas'!$I$5,"Revisar situação da autorização",IF(K91="","Aguardando entrada",IF(L91="","Retirada pendente",IF(OR(NOT(ISNUMBER(K91)),NOT(ISNUMBER(L91)),L91&lt;K91),"Revisar horários",IF(M91="","Informar quem retirou",IF(N91&lt;&gt;'Premissas'!$K$6,"Conferir retirada",IF(M91&lt;&gt;H91,"Revisar pessoa da retirada","Sem alerta"))))))))))),"Revisar dados"))</f>
        <v/>
      </c>
    </row>
    <row r="92" ht="34" customHeight="1">
      <c r="A92" s="14" t="n"/>
      <c r="B92" s="15" t="n"/>
      <c r="C92" s="15" t="n"/>
      <c r="D92" s="15" t="n"/>
      <c r="E92" s="16" t="n"/>
      <c r="F92" s="15" t="n"/>
      <c r="G92" s="17" t="n"/>
      <c r="H92" s="15" t="n"/>
      <c r="I92" s="17" t="n"/>
      <c r="J92" s="16" t="n"/>
      <c r="K92" s="18" t="n"/>
      <c r="L92" s="18" t="n"/>
      <c r="M92" s="15" t="n"/>
      <c r="N92" s="16" t="n"/>
      <c r="O92" s="10">
        <f>IF(C92="","",IFERROR(VLOOKUP(C92,'Premissas'!$A$5:$C$10,2,FALSE),"Revisar premissas"))</f>
        <v/>
      </c>
      <c r="P92" s="21">
        <f>IF(C92="","",IFERROR(VLOOKUP(C92,'Premissas'!$A$5:$C$10,3,FALSE),"Revisar premissas"))</f>
        <v/>
      </c>
      <c r="Q92" s="22">
        <f>IF(OR(K92="",L92=""),"",IFERROR(IF(AND(ISNUMBER(K92),ISNUMBER(L92),L92&gt;=K92),(L92-K92)*24,""),""))</f>
        <v/>
      </c>
      <c r="R92" s="10">
        <f>IF(COUNTA(A92:N92)=0,"",IFERROR(IF(COUNTBLANK(A92:J92)&gt;0,"Dados incompletos",IF(OR(O92="Revisar premissas",P92="Revisar premissas"),"Revisar contato do ministério",IF(J92='Premissas'!$I$7,"Entrada não autorizada",IF(J92='Premissas'!$I$6,"Autorização pendente",IF(J92&lt;&gt;'Premissas'!$I$5,"Revisar situação da autorização",IF(K92="","Aguardando entrada",IF(L92="","Retirada pendente",IF(OR(NOT(ISNUMBER(K92)),NOT(ISNUMBER(L92)),L92&lt;K92),"Revisar horários",IF(M92="","Informar quem retirou",IF(N92&lt;&gt;'Premissas'!$K$6,"Conferir retirada",IF(M92&lt;&gt;H92,"Revisar pessoa da retirada","Sem alerta"))))))))))),"Revisar dados"))</f>
        <v/>
      </c>
    </row>
    <row r="93" ht="34" customHeight="1">
      <c r="A93" s="14" t="n"/>
      <c r="B93" s="15" t="n"/>
      <c r="C93" s="15" t="n"/>
      <c r="D93" s="15" t="n"/>
      <c r="E93" s="16" t="n"/>
      <c r="F93" s="15" t="n"/>
      <c r="G93" s="17" t="n"/>
      <c r="H93" s="15" t="n"/>
      <c r="I93" s="17" t="n"/>
      <c r="J93" s="16" t="n"/>
      <c r="K93" s="18" t="n"/>
      <c r="L93" s="18" t="n"/>
      <c r="M93" s="15" t="n"/>
      <c r="N93" s="16" t="n"/>
      <c r="O93" s="6">
        <f>IF(C93="","",IFERROR(VLOOKUP(C93,'Premissas'!$A$5:$C$10,2,FALSE),"Revisar premissas"))</f>
        <v/>
      </c>
      <c r="P93" s="19">
        <f>IF(C93="","",IFERROR(VLOOKUP(C93,'Premissas'!$A$5:$C$10,3,FALSE),"Revisar premissas"))</f>
        <v/>
      </c>
      <c r="Q93" s="20">
        <f>IF(OR(K93="",L93=""),"",IFERROR(IF(AND(ISNUMBER(K93),ISNUMBER(L93),L93&gt;=K93),(L93-K93)*24,""),""))</f>
        <v/>
      </c>
      <c r="R93" s="6">
        <f>IF(COUNTA(A93:N93)=0,"",IFERROR(IF(COUNTBLANK(A93:J93)&gt;0,"Dados incompletos",IF(OR(O93="Revisar premissas",P93="Revisar premissas"),"Revisar contato do ministério",IF(J93='Premissas'!$I$7,"Entrada não autorizada",IF(J93='Premissas'!$I$6,"Autorização pendente",IF(J93&lt;&gt;'Premissas'!$I$5,"Revisar situação da autorização",IF(K93="","Aguardando entrada",IF(L93="","Retirada pendente",IF(OR(NOT(ISNUMBER(K93)),NOT(ISNUMBER(L93)),L93&lt;K93),"Revisar horários",IF(M93="","Informar quem retirou",IF(N93&lt;&gt;'Premissas'!$K$6,"Conferir retirada",IF(M93&lt;&gt;H93,"Revisar pessoa da retirada","Sem alerta"))))))))))),"Revisar dados"))</f>
        <v/>
      </c>
    </row>
    <row r="94" ht="34" customHeight="1">
      <c r="A94" s="14" t="n"/>
      <c r="B94" s="15" t="n"/>
      <c r="C94" s="15" t="n"/>
      <c r="D94" s="15" t="n"/>
      <c r="E94" s="16" t="n"/>
      <c r="F94" s="15" t="n"/>
      <c r="G94" s="17" t="n"/>
      <c r="H94" s="15" t="n"/>
      <c r="I94" s="17" t="n"/>
      <c r="J94" s="16" t="n"/>
      <c r="K94" s="18" t="n"/>
      <c r="L94" s="18" t="n"/>
      <c r="M94" s="15" t="n"/>
      <c r="N94" s="16" t="n"/>
      <c r="O94" s="10">
        <f>IF(C94="","",IFERROR(VLOOKUP(C94,'Premissas'!$A$5:$C$10,2,FALSE),"Revisar premissas"))</f>
        <v/>
      </c>
      <c r="P94" s="21">
        <f>IF(C94="","",IFERROR(VLOOKUP(C94,'Premissas'!$A$5:$C$10,3,FALSE),"Revisar premissas"))</f>
        <v/>
      </c>
      <c r="Q94" s="22">
        <f>IF(OR(K94="",L94=""),"",IFERROR(IF(AND(ISNUMBER(K94),ISNUMBER(L94),L94&gt;=K94),(L94-K94)*24,""),""))</f>
        <v/>
      </c>
      <c r="R94" s="10">
        <f>IF(COUNTA(A94:N94)=0,"",IFERROR(IF(COUNTBLANK(A94:J94)&gt;0,"Dados incompletos",IF(OR(O94="Revisar premissas",P94="Revisar premissas"),"Revisar contato do ministério",IF(J94='Premissas'!$I$7,"Entrada não autorizada",IF(J94='Premissas'!$I$6,"Autorização pendente",IF(J94&lt;&gt;'Premissas'!$I$5,"Revisar situação da autorização",IF(K94="","Aguardando entrada",IF(L94="","Retirada pendente",IF(OR(NOT(ISNUMBER(K94)),NOT(ISNUMBER(L94)),L94&lt;K94),"Revisar horários",IF(M94="","Informar quem retirou",IF(N94&lt;&gt;'Premissas'!$K$6,"Conferir retirada",IF(M94&lt;&gt;H94,"Revisar pessoa da retirada","Sem alerta"))))))))))),"Revisar dados"))</f>
        <v/>
      </c>
    </row>
    <row r="95" ht="34" customHeight="1">
      <c r="A95" s="14" t="n"/>
      <c r="B95" s="15" t="n"/>
      <c r="C95" s="15" t="n"/>
      <c r="D95" s="15" t="n"/>
      <c r="E95" s="16" t="n"/>
      <c r="F95" s="15" t="n"/>
      <c r="G95" s="17" t="n"/>
      <c r="H95" s="15" t="n"/>
      <c r="I95" s="17" t="n"/>
      <c r="J95" s="16" t="n"/>
      <c r="K95" s="18" t="n"/>
      <c r="L95" s="18" t="n"/>
      <c r="M95" s="15" t="n"/>
      <c r="N95" s="16" t="n"/>
      <c r="O95" s="6">
        <f>IF(C95="","",IFERROR(VLOOKUP(C95,'Premissas'!$A$5:$C$10,2,FALSE),"Revisar premissas"))</f>
        <v/>
      </c>
      <c r="P95" s="19">
        <f>IF(C95="","",IFERROR(VLOOKUP(C95,'Premissas'!$A$5:$C$10,3,FALSE),"Revisar premissas"))</f>
        <v/>
      </c>
      <c r="Q95" s="20">
        <f>IF(OR(K95="",L95=""),"",IFERROR(IF(AND(ISNUMBER(K95),ISNUMBER(L95),L95&gt;=K95),(L95-K95)*24,""),""))</f>
        <v/>
      </c>
      <c r="R95" s="6">
        <f>IF(COUNTA(A95:N95)=0,"",IFERROR(IF(COUNTBLANK(A95:J95)&gt;0,"Dados incompletos",IF(OR(O95="Revisar premissas",P95="Revisar premissas"),"Revisar contato do ministério",IF(J95='Premissas'!$I$7,"Entrada não autorizada",IF(J95='Premissas'!$I$6,"Autorização pendente",IF(J95&lt;&gt;'Premissas'!$I$5,"Revisar situação da autorização",IF(K95="","Aguardando entrada",IF(L95="","Retirada pendente",IF(OR(NOT(ISNUMBER(K95)),NOT(ISNUMBER(L95)),L95&lt;K95),"Revisar horários",IF(M95="","Informar quem retirou",IF(N95&lt;&gt;'Premissas'!$K$6,"Conferir retirada",IF(M95&lt;&gt;H95,"Revisar pessoa da retirada","Sem alerta"))))))))))),"Revisar dados"))</f>
        <v/>
      </c>
    </row>
    <row r="96" ht="34" customHeight="1">
      <c r="A96" s="14" t="n"/>
      <c r="B96" s="15" t="n"/>
      <c r="C96" s="15" t="n"/>
      <c r="D96" s="15" t="n"/>
      <c r="E96" s="16" t="n"/>
      <c r="F96" s="15" t="n"/>
      <c r="G96" s="17" t="n"/>
      <c r="H96" s="15" t="n"/>
      <c r="I96" s="17" t="n"/>
      <c r="J96" s="16" t="n"/>
      <c r="K96" s="18" t="n"/>
      <c r="L96" s="18" t="n"/>
      <c r="M96" s="15" t="n"/>
      <c r="N96" s="16" t="n"/>
      <c r="O96" s="10">
        <f>IF(C96="","",IFERROR(VLOOKUP(C96,'Premissas'!$A$5:$C$10,2,FALSE),"Revisar premissas"))</f>
        <v/>
      </c>
      <c r="P96" s="21">
        <f>IF(C96="","",IFERROR(VLOOKUP(C96,'Premissas'!$A$5:$C$10,3,FALSE),"Revisar premissas"))</f>
        <v/>
      </c>
      <c r="Q96" s="22">
        <f>IF(OR(K96="",L96=""),"",IFERROR(IF(AND(ISNUMBER(K96),ISNUMBER(L96),L96&gt;=K96),(L96-K96)*24,""),""))</f>
        <v/>
      </c>
      <c r="R96" s="10">
        <f>IF(COUNTA(A96:N96)=0,"",IFERROR(IF(COUNTBLANK(A96:J96)&gt;0,"Dados incompletos",IF(OR(O96="Revisar premissas",P96="Revisar premissas"),"Revisar contato do ministério",IF(J96='Premissas'!$I$7,"Entrada não autorizada",IF(J96='Premissas'!$I$6,"Autorização pendente",IF(J96&lt;&gt;'Premissas'!$I$5,"Revisar situação da autorização",IF(K96="","Aguardando entrada",IF(L96="","Retirada pendente",IF(OR(NOT(ISNUMBER(K96)),NOT(ISNUMBER(L96)),L96&lt;K96),"Revisar horários",IF(M96="","Informar quem retirou",IF(N96&lt;&gt;'Premissas'!$K$6,"Conferir retirada",IF(M96&lt;&gt;H96,"Revisar pessoa da retirada","Sem alerta"))))))))))),"Revisar dados"))</f>
        <v/>
      </c>
    </row>
    <row r="97" ht="34" customHeight="1">
      <c r="A97" s="14" t="n"/>
      <c r="B97" s="15" t="n"/>
      <c r="C97" s="15" t="n"/>
      <c r="D97" s="15" t="n"/>
      <c r="E97" s="16" t="n"/>
      <c r="F97" s="15" t="n"/>
      <c r="G97" s="17" t="n"/>
      <c r="H97" s="15" t="n"/>
      <c r="I97" s="17" t="n"/>
      <c r="J97" s="16" t="n"/>
      <c r="K97" s="18" t="n"/>
      <c r="L97" s="18" t="n"/>
      <c r="M97" s="15" t="n"/>
      <c r="N97" s="16" t="n"/>
      <c r="O97" s="6">
        <f>IF(C97="","",IFERROR(VLOOKUP(C97,'Premissas'!$A$5:$C$10,2,FALSE),"Revisar premissas"))</f>
        <v/>
      </c>
      <c r="P97" s="19">
        <f>IF(C97="","",IFERROR(VLOOKUP(C97,'Premissas'!$A$5:$C$10,3,FALSE),"Revisar premissas"))</f>
        <v/>
      </c>
      <c r="Q97" s="20">
        <f>IF(OR(K97="",L97=""),"",IFERROR(IF(AND(ISNUMBER(K97),ISNUMBER(L97),L97&gt;=K97),(L97-K97)*24,""),""))</f>
        <v/>
      </c>
      <c r="R97" s="6">
        <f>IF(COUNTA(A97:N97)=0,"",IFERROR(IF(COUNTBLANK(A97:J97)&gt;0,"Dados incompletos",IF(OR(O97="Revisar premissas",P97="Revisar premissas"),"Revisar contato do ministério",IF(J97='Premissas'!$I$7,"Entrada não autorizada",IF(J97='Premissas'!$I$6,"Autorização pendente",IF(J97&lt;&gt;'Premissas'!$I$5,"Revisar situação da autorização",IF(K97="","Aguardando entrada",IF(L97="","Retirada pendente",IF(OR(NOT(ISNUMBER(K97)),NOT(ISNUMBER(L97)),L97&lt;K97),"Revisar horários",IF(M97="","Informar quem retirou",IF(N97&lt;&gt;'Premissas'!$K$6,"Conferir retirada",IF(M97&lt;&gt;H97,"Revisar pessoa da retirada","Sem alerta"))))))))))),"Revisar dados"))</f>
        <v/>
      </c>
    </row>
    <row r="98" ht="34" customHeight="1">
      <c r="A98" s="14" t="n"/>
      <c r="B98" s="15" t="n"/>
      <c r="C98" s="15" t="n"/>
      <c r="D98" s="15" t="n"/>
      <c r="E98" s="16" t="n"/>
      <c r="F98" s="15" t="n"/>
      <c r="G98" s="17" t="n"/>
      <c r="H98" s="15" t="n"/>
      <c r="I98" s="17" t="n"/>
      <c r="J98" s="16" t="n"/>
      <c r="K98" s="18" t="n"/>
      <c r="L98" s="18" t="n"/>
      <c r="M98" s="15" t="n"/>
      <c r="N98" s="16" t="n"/>
      <c r="O98" s="10">
        <f>IF(C98="","",IFERROR(VLOOKUP(C98,'Premissas'!$A$5:$C$10,2,FALSE),"Revisar premissas"))</f>
        <v/>
      </c>
      <c r="P98" s="21">
        <f>IF(C98="","",IFERROR(VLOOKUP(C98,'Premissas'!$A$5:$C$10,3,FALSE),"Revisar premissas"))</f>
        <v/>
      </c>
      <c r="Q98" s="22">
        <f>IF(OR(K98="",L98=""),"",IFERROR(IF(AND(ISNUMBER(K98),ISNUMBER(L98),L98&gt;=K98),(L98-K98)*24,""),""))</f>
        <v/>
      </c>
      <c r="R98" s="10">
        <f>IF(COUNTA(A98:N98)=0,"",IFERROR(IF(COUNTBLANK(A98:J98)&gt;0,"Dados incompletos",IF(OR(O98="Revisar premissas",P98="Revisar premissas"),"Revisar contato do ministério",IF(J98='Premissas'!$I$7,"Entrada não autorizada",IF(J98='Premissas'!$I$6,"Autorização pendente",IF(J98&lt;&gt;'Premissas'!$I$5,"Revisar situação da autorização",IF(K98="","Aguardando entrada",IF(L98="","Retirada pendente",IF(OR(NOT(ISNUMBER(K98)),NOT(ISNUMBER(L98)),L98&lt;K98),"Revisar horários",IF(M98="","Informar quem retirou",IF(N98&lt;&gt;'Premissas'!$K$6,"Conferir retirada",IF(M98&lt;&gt;H98,"Revisar pessoa da retirada","Sem alerta"))))))))))),"Revisar dados"))</f>
        <v/>
      </c>
    </row>
    <row r="99" ht="34" customHeight="1">
      <c r="A99" s="14" t="n"/>
      <c r="B99" s="15" t="n"/>
      <c r="C99" s="15" t="n"/>
      <c r="D99" s="15" t="n"/>
      <c r="E99" s="16" t="n"/>
      <c r="F99" s="15" t="n"/>
      <c r="G99" s="17" t="n"/>
      <c r="H99" s="15" t="n"/>
      <c r="I99" s="17" t="n"/>
      <c r="J99" s="16" t="n"/>
      <c r="K99" s="18" t="n"/>
      <c r="L99" s="18" t="n"/>
      <c r="M99" s="15" t="n"/>
      <c r="N99" s="16" t="n"/>
      <c r="O99" s="6">
        <f>IF(C99="","",IFERROR(VLOOKUP(C99,'Premissas'!$A$5:$C$10,2,FALSE),"Revisar premissas"))</f>
        <v/>
      </c>
      <c r="P99" s="19">
        <f>IF(C99="","",IFERROR(VLOOKUP(C99,'Premissas'!$A$5:$C$10,3,FALSE),"Revisar premissas"))</f>
        <v/>
      </c>
      <c r="Q99" s="20">
        <f>IF(OR(K99="",L99=""),"",IFERROR(IF(AND(ISNUMBER(K99),ISNUMBER(L99),L99&gt;=K99),(L99-K99)*24,""),""))</f>
        <v/>
      </c>
      <c r="R99" s="6">
        <f>IF(COUNTA(A99:N99)=0,"",IFERROR(IF(COUNTBLANK(A99:J99)&gt;0,"Dados incompletos",IF(OR(O99="Revisar premissas",P99="Revisar premissas"),"Revisar contato do ministério",IF(J99='Premissas'!$I$7,"Entrada não autorizada",IF(J99='Premissas'!$I$6,"Autorização pendente",IF(J99&lt;&gt;'Premissas'!$I$5,"Revisar situação da autorização",IF(K99="","Aguardando entrada",IF(L99="","Retirada pendente",IF(OR(NOT(ISNUMBER(K99)),NOT(ISNUMBER(L99)),L99&lt;K99),"Revisar horários",IF(M99="","Informar quem retirou",IF(N99&lt;&gt;'Premissas'!$K$6,"Conferir retirada",IF(M99&lt;&gt;H99,"Revisar pessoa da retirada","Sem alerta"))))))))))),"Revisar dados"))</f>
        <v/>
      </c>
    </row>
    <row r="100" ht="34" customHeight="1">
      <c r="A100" s="14" t="n"/>
      <c r="B100" s="15" t="n"/>
      <c r="C100" s="15" t="n"/>
      <c r="D100" s="15" t="n"/>
      <c r="E100" s="16" t="n"/>
      <c r="F100" s="15" t="n"/>
      <c r="G100" s="17" t="n"/>
      <c r="H100" s="15" t="n"/>
      <c r="I100" s="17" t="n"/>
      <c r="J100" s="16" t="n"/>
      <c r="K100" s="18" t="n"/>
      <c r="L100" s="18" t="n"/>
      <c r="M100" s="15" t="n"/>
      <c r="N100" s="16" t="n"/>
      <c r="O100" s="10">
        <f>IF(C100="","",IFERROR(VLOOKUP(C100,'Premissas'!$A$5:$C$10,2,FALSE),"Revisar premissas"))</f>
        <v/>
      </c>
      <c r="P100" s="21">
        <f>IF(C100="","",IFERROR(VLOOKUP(C100,'Premissas'!$A$5:$C$10,3,FALSE),"Revisar premissas"))</f>
        <v/>
      </c>
      <c r="Q100" s="22">
        <f>IF(OR(K100="",L100=""),"",IFERROR(IF(AND(ISNUMBER(K100),ISNUMBER(L100),L100&gt;=K100),(L100-K100)*24,""),""))</f>
        <v/>
      </c>
      <c r="R100" s="10">
        <f>IF(COUNTA(A100:N100)=0,"",IFERROR(IF(COUNTBLANK(A100:J100)&gt;0,"Dados incompletos",IF(OR(O100="Revisar premissas",P100="Revisar premissas"),"Revisar contato do ministério",IF(J100='Premissas'!$I$7,"Entrada não autorizada",IF(J100='Premissas'!$I$6,"Autorização pendente",IF(J100&lt;&gt;'Premissas'!$I$5,"Revisar situação da autorização",IF(K100="","Aguardando entrada",IF(L100="","Retirada pendente",IF(OR(NOT(ISNUMBER(K100)),NOT(ISNUMBER(L100)),L100&lt;K100),"Revisar horários",IF(M100="","Informar quem retirou",IF(N100&lt;&gt;'Premissas'!$K$6,"Conferir retirada",IF(M100&lt;&gt;H100,"Revisar pessoa da retirada","Sem alerta"))))))))))),"Revisar dados"))</f>
        <v/>
      </c>
    </row>
    <row r="101" ht="34" customHeight="1">
      <c r="A101" s="14" t="n"/>
      <c r="B101" s="15" t="n"/>
      <c r="C101" s="15" t="n"/>
      <c r="D101" s="15" t="n"/>
      <c r="E101" s="16" t="n"/>
      <c r="F101" s="15" t="n"/>
      <c r="G101" s="17" t="n"/>
      <c r="H101" s="15" t="n"/>
      <c r="I101" s="17" t="n"/>
      <c r="J101" s="16" t="n"/>
      <c r="K101" s="18" t="n"/>
      <c r="L101" s="18" t="n"/>
      <c r="M101" s="15" t="n"/>
      <c r="N101" s="16" t="n"/>
      <c r="O101" s="6">
        <f>IF(C101="","",IFERROR(VLOOKUP(C101,'Premissas'!$A$5:$C$10,2,FALSE),"Revisar premissas"))</f>
        <v/>
      </c>
      <c r="P101" s="19">
        <f>IF(C101="","",IFERROR(VLOOKUP(C101,'Premissas'!$A$5:$C$10,3,FALSE),"Revisar premissas"))</f>
        <v/>
      </c>
      <c r="Q101" s="20">
        <f>IF(OR(K101="",L101=""),"",IFERROR(IF(AND(ISNUMBER(K101),ISNUMBER(L101),L101&gt;=K101),(L101-K101)*24,""),""))</f>
        <v/>
      </c>
      <c r="R101" s="6">
        <f>IF(COUNTA(A101:N101)=0,"",IFERROR(IF(COUNTBLANK(A101:J101)&gt;0,"Dados incompletos",IF(OR(O101="Revisar premissas",P101="Revisar premissas"),"Revisar contato do ministério",IF(J101='Premissas'!$I$7,"Entrada não autorizada",IF(J101='Premissas'!$I$6,"Autorização pendente",IF(J101&lt;&gt;'Premissas'!$I$5,"Revisar situação da autorização",IF(K101="","Aguardando entrada",IF(L101="","Retirada pendente",IF(OR(NOT(ISNUMBER(K101)),NOT(ISNUMBER(L101)),L101&lt;K101),"Revisar horários",IF(M101="","Informar quem retirou",IF(N101&lt;&gt;'Premissas'!$K$6,"Conferir retirada",IF(M101&lt;&gt;H101,"Revisar pessoa da retirada","Sem alerta"))))))))))),"Revisar dados"))</f>
        <v/>
      </c>
    </row>
    <row r="102" ht="34" customHeight="1">
      <c r="A102" s="14" t="n"/>
      <c r="B102" s="15" t="n"/>
      <c r="C102" s="15" t="n"/>
      <c r="D102" s="15" t="n"/>
      <c r="E102" s="16" t="n"/>
      <c r="F102" s="15" t="n"/>
      <c r="G102" s="17" t="n"/>
      <c r="H102" s="15" t="n"/>
      <c r="I102" s="17" t="n"/>
      <c r="J102" s="16" t="n"/>
      <c r="K102" s="18" t="n"/>
      <c r="L102" s="18" t="n"/>
      <c r="M102" s="15" t="n"/>
      <c r="N102" s="16" t="n"/>
      <c r="O102" s="10">
        <f>IF(C102="","",IFERROR(VLOOKUP(C102,'Premissas'!$A$5:$C$10,2,FALSE),"Revisar premissas"))</f>
        <v/>
      </c>
      <c r="P102" s="21">
        <f>IF(C102="","",IFERROR(VLOOKUP(C102,'Premissas'!$A$5:$C$10,3,FALSE),"Revisar premissas"))</f>
        <v/>
      </c>
      <c r="Q102" s="22">
        <f>IF(OR(K102="",L102=""),"",IFERROR(IF(AND(ISNUMBER(K102),ISNUMBER(L102),L102&gt;=K102),(L102-K102)*24,""),""))</f>
        <v/>
      </c>
      <c r="R102" s="10">
        <f>IF(COUNTA(A102:N102)=0,"",IFERROR(IF(COUNTBLANK(A102:J102)&gt;0,"Dados incompletos",IF(OR(O102="Revisar premissas",P102="Revisar premissas"),"Revisar contato do ministério",IF(J102='Premissas'!$I$7,"Entrada não autorizada",IF(J102='Premissas'!$I$6,"Autorização pendente",IF(J102&lt;&gt;'Premissas'!$I$5,"Revisar situação da autorização",IF(K102="","Aguardando entrada",IF(L102="","Retirada pendente",IF(OR(NOT(ISNUMBER(K102)),NOT(ISNUMBER(L102)),L102&lt;K102),"Revisar horários",IF(M102="","Informar quem retirou",IF(N102&lt;&gt;'Premissas'!$K$6,"Conferir retirada",IF(M102&lt;&gt;H102,"Revisar pessoa da retirada","Sem alerta"))))))))))),"Revisar dados"))</f>
        <v/>
      </c>
    </row>
    <row r="103" ht="34" customHeight="1">
      <c r="A103" s="14" t="n"/>
      <c r="B103" s="15" t="n"/>
      <c r="C103" s="15" t="n"/>
      <c r="D103" s="15" t="n"/>
      <c r="E103" s="16" t="n"/>
      <c r="F103" s="15" t="n"/>
      <c r="G103" s="17" t="n"/>
      <c r="H103" s="15" t="n"/>
      <c r="I103" s="17" t="n"/>
      <c r="J103" s="16" t="n"/>
      <c r="K103" s="18" t="n"/>
      <c r="L103" s="18" t="n"/>
      <c r="M103" s="15" t="n"/>
      <c r="N103" s="16" t="n"/>
      <c r="O103" s="6">
        <f>IF(C103="","",IFERROR(VLOOKUP(C103,'Premissas'!$A$5:$C$10,2,FALSE),"Revisar premissas"))</f>
        <v/>
      </c>
      <c r="P103" s="19">
        <f>IF(C103="","",IFERROR(VLOOKUP(C103,'Premissas'!$A$5:$C$10,3,FALSE),"Revisar premissas"))</f>
        <v/>
      </c>
      <c r="Q103" s="20">
        <f>IF(OR(K103="",L103=""),"",IFERROR(IF(AND(ISNUMBER(K103),ISNUMBER(L103),L103&gt;=K103),(L103-K103)*24,""),""))</f>
        <v/>
      </c>
      <c r="R103" s="6">
        <f>IF(COUNTA(A103:N103)=0,"",IFERROR(IF(COUNTBLANK(A103:J103)&gt;0,"Dados incompletos",IF(OR(O103="Revisar premissas",P103="Revisar premissas"),"Revisar contato do ministério",IF(J103='Premissas'!$I$7,"Entrada não autorizada",IF(J103='Premissas'!$I$6,"Autorização pendente",IF(J103&lt;&gt;'Premissas'!$I$5,"Revisar situação da autorização",IF(K103="","Aguardando entrada",IF(L103="","Retirada pendente",IF(OR(NOT(ISNUMBER(K103)),NOT(ISNUMBER(L103)),L103&lt;K103),"Revisar horários",IF(M103="","Informar quem retirou",IF(N103&lt;&gt;'Premissas'!$K$6,"Conferir retirada",IF(M103&lt;&gt;H103,"Revisar pessoa da retirada","Sem alerta"))))))))))),"Revisar dados"))</f>
        <v/>
      </c>
    </row>
    <row r="104" ht="34" customHeight="1">
      <c r="A104" s="14" t="n"/>
      <c r="B104" s="15" t="n"/>
      <c r="C104" s="15" t="n"/>
      <c r="D104" s="15" t="n"/>
      <c r="E104" s="16" t="n"/>
      <c r="F104" s="15" t="n"/>
      <c r="G104" s="17" t="n"/>
      <c r="H104" s="15" t="n"/>
      <c r="I104" s="17" t="n"/>
      <c r="J104" s="16" t="n"/>
      <c r="K104" s="18" t="n"/>
      <c r="L104" s="18" t="n"/>
      <c r="M104" s="15" t="n"/>
      <c r="N104" s="16" t="n"/>
      <c r="O104" s="10">
        <f>IF(C104="","",IFERROR(VLOOKUP(C104,'Premissas'!$A$5:$C$10,2,FALSE),"Revisar premissas"))</f>
        <v/>
      </c>
      <c r="P104" s="21">
        <f>IF(C104="","",IFERROR(VLOOKUP(C104,'Premissas'!$A$5:$C$10,3,FALSE),"Revisar premissas"))</f>
        <v/>
      </c>
      <c r="Q104" s="22">
        <f>IF(OR(K104="",L104=""),"",IFERROR(IF(AND(ISNUMBER(K104),ISNUMBER(L104),L104&gt;=K104),(L104-K104)*24,""),""))</f>
        <v/>
      </c>
      <c r="R104" s="10">
        <f>IF(COUNTA(A104:N104)=0,"",IFERROR(IF(COUNTBLANK(A104:J104)&gt;0,"Dados incompletos",IF(OR(O104="Revisar premissas",P104="Revisar premissas"),"Revisar contato do ministério",IF(J104='Premissas'!$I$7,"Entrada não autorizada",IF(J104='Premissas'!$I$6,"Autorização pendente",IF(J104&lt;&gt;'Premissas'!$I$5,"Revisar situação da autorização",IF(K104="","Aguardando entrada",IF(L104="","Retirada pendente",IF(OR(NOT(ISNUMBER(K104)),NOT(ISNUMBER(L104)),L104&lt;K104),"Revisar horários",IF(M104="","Informar quem retirou",IF(N104&lt;&gt;'Premissas'!$K$6,"Conferir retirada",IF(M104&lt;&gt;H104,"Revisar pessoa da retirada","Sem alerta"))))))))))),"Revisar dados"))</f>
        <v/>
      </c>
    </row>
  </sheetData>
  <autoFilter ref="A4:R104"/>
  <mergeCells count="1">
    <mergeCell ref="A1:R1"/>
  </mergeCells>
  <conditionalFormatting sqref="R5:R104">
    <cfRule type="expression" priority="1" dxfId="0">
      <formula>$R5="Sem alerta"</formula>
    </cfRule>
    <cfRule type="expression" priority="2" dxfId="1">
      <formula>AND($R5&lt;&gt;"",$R5&lt;&gt;"Sem alerta")</formula>
    </cfRule>
  </conditionalFormatting>
  <conditionalFormatting sqref="J5:J104">
    <cfRule type="expression" priority="3" dxfId="0">
      <formula>$J5="Autorizada"</formula>
    </cfRule>
    <cfRule type="expression" priority="4" dxfId="1">
      <formula>$J5="Não autorizada"</formula>
    </cfRule>
  </conditionalFormatting>
  <conditionalFormatting sqref="N5:N104">
    <cfRule type="expression" priority="5" dxfId="1">
      <formula>$N5="Divergente"</formula>
    </cfRule>
  </conditionalFormatting>
  <dataValidations count="7">
    <dataValidation sqref="A5:A104" showDropDown="0" showInputMessage="0" showErrorMessage="0" allowBlank="0" errorTitle="Data fora do limite" error="Informe uma data dentro dos limites visíveis em Premissas." promptTitle="Data do registro" prompt="Use o formato DD/MM/AAAA." type="date" operator="between">
      <formula1>'Premissas'!$N$5</formula1>
      <formula2>'Premissas'!$N$6</formula2>
    </dataValidation>
    <dataValidation sqref="B5:B104" showDropDown="0" showInputMessage="0" showErrorMessage="0" allowBlank="0" errorTitle="Evento não listado" error="Escolha um evento da lista editável em Premissas." type="list">
      <formula1>'Premissas'!$E$5:$E$10</formula1>
    </dataValidation>
    <dataValidation sqref="C5:C104" showDropDown="0" showInputMessage="0" showErrorMessage="0" allowBlank="0" errorTitle="Ministério não listado" error="Escolha um ministério da lista editável em Premissas." type="list">
      <formula1>'Premissas'!$A$5:$A$10</formula1>
    </dataValidation>
    <dataValidation sqref="E5:E104" showDropDown="0" showInputMessage="0" showErrorMessage="0" allowBlank="0" errorTitle="Faixa etária não listada" error="Escolha uma faixa etária da lista." type="list">
      <formula1>'Premissas'!$G$5:$G$9</formula1>
    </dataValidation>
    <dataValidation sqref="J5:J104" showDropDown="0" showInputMessage="0" showErrorMessage="0" allowBlank="0" errorTitle="Situação não listada" error="Escolha uma situação da autorização." type="list">
      <formula1>'Premissas'!$I$5:$I$7</formula1>
    </dataValidation>
    <dataValidation sqref="N5:N104" showDropDown="0" showInputMessage="0" showErrorMessage="0" allowBlank="0" errorTitle="Conferência não listada" error="Escolha uma opção de conferência da retirada." type="list">
      <formula1>'Premissas'!$K$5:$K$8</formula1>
    </dataValidation>
    <dataValidation sqref="K5:L104" showDropDown="0" showInputMessage="0" showErrorMessage="0" allowBlank="0" errorTitle="Horário inválido" error="Informe um horário entre os limites visíveis em Premissas." promptTitle="Horário" prompt="Use horas e minutos." type="time" operator="between">
      <formula1>'Premissas'!$N$8</formula1>
      <formula2>'Premissas'!$N$9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9" customWidth="1" min="2" max="2"/>
    <col width="22" customWidth="1" min="3" max="3"/>
    <col width="3" customWidth="1" min="4" max="4"/>
    <col width="33" customWidth="1" min="5" max="5"/>
    <col width="3" customWidth="1" min="6" max="6"/>
    <col width="18" customWidth="1" min="7" max="7"/>
    <col width="3" customWidth="1" min="8" max="8"/>
    <col width="24" customWidth="1" min="9" max="9"/>
    <col width="3" customWidth="1" min="10" max="10"/>
    <col width="25" customWidth="1" min="11" max="11"/>
    <col width="3" customWidth="1" min="12" max="12"/>
    <col width="23" customWidth="1" min="13" max="13"/>
    <col width="15" customWidth="1" min="14" max="14"/>
  </cols>
  <sheetData>
    <row r="1" ht="28" customHeight="1">
      <c r="A1" s="1" t="inlineStr">
        <is>
          <t>Premissas — autorização de entrada de crianças</t>
        </is>
      </c>
    </row>
    <row r="2" ht="32" customHeight="1">
      <c r="A2" s="2" t="inlineStr">
        <is>
          <t>Listas e limites editáveis. Todos os nomes, contatos, ministérios e eventos abaixo são exclusivamente fictícios.</t>
        </is>
      </c>
    </row>
    <row r="3"/>
    <row r="4" ht="28" customHeight="1">
      <c r="A4" s="3" t="inlineStr">
        <is>
          <t>Ministério</t>
        </is>
      </c>
      <c r="B4" s="3" t="inlineStr">
        <is>
          <t>Contato de emergência</t>
        </is>
      </c>
      <c r="C4" s="3" t="inlineStr">
        <is>
          <t>Telefone de emergência</t>
        </is>
      </c>
      <c r="E4" s="3" t="inlineStr">
        <is>
          <t>Evento</t>
        </is>
      </c>
      <c r="G4" s="3" t="inlineStr">
        <is>
          <t>Faixa etária</t>
        </is>
      </c>
      <c r="I4" s="3" t="inlineStr">
        <is>
          <t>Situação da autorização</t>
        </is>
      </c>
      <c r="K4" s="3" t="inlineStr">
        <is>
          <t>Conferência da retirada</t>
        </is>
      </c>
      <c r="M4" s="3" t="inlineStr">
        <is>
          <t>Limite</t>
        </is>
      </c>
      <c r="N4" s="3" t="inlineStr">
        <is>
          <t>Valor</t>
        </is>
      </c>
    </row>
    <row r="5" ht="28" customHeight="1">
      <c r="A5" s="15" t="inlineStr">
        <is>
          <t>Ministério Fictício Girassol</t>
        </is>
      </c>
      <c r="B5" s="15" t="inlineStr">
        <is>
          <t>Plantão Fictício Girassol</t>
        </is>
      </c>
      <c r="C5" s="17" t="inlineStr">
        <is>
          <t>(00) 00000-0901</t>
        </is>
      </c>
      <c r="E5" s="15" t="inlineStr">
        <is>
          <t>Encontro Fictício Sementes</t>
        </is>
      </c>
      <c r="G5" s="15" t="inlineStr">
        <is>
          <t>3 a 4 anos</t>
        </is>
      </c>
      <c r="I5" s="15" t="inlineStr">
        <is>
          <t>Autorizada</t>
        </is>
      </c>
      <c r="K5" s="15" t="inlineStr">
        <is>
          <t>Pendente</t>
        </is>
      </c>
      <c r="M5" s="15" t="inlineStr">
        <is>
          <t>Data inicial aceita</t>
        </is>
      </c>
      <c r="N5" s="23" t="n">
        <v>45658</v>
      </c>
    </row>
    <row r="6" ht="28" customHeight="1">
      <c r="A6" s="15" t="inlineStr">
        <is>
          <t>Ministério Fictício Nuvem</t>
        </is>
      </c>
      <c r="B6" s="15" t="inlineStr">
        <is>
          <t>Plantão Fictício Nuvem</t>
        </is>
      </c>
      <c r="C6" s="17" t="inlineStr">
        <is>
          <t>(00) 00000-0902</t>
        </is>
      </c>
      <c r="E6" s="15" t="inlineStr">
        <is>
          <t>Culto Fictício das Famílias</t>
        </is>
      </c>
      <c r="G6" s="15" t="inlineStr">
        <is>
          <t>5 a 6 anos</t>
        </is>
      </c>
      <c r="I6" s="15" t="inlineStr">
        <is>
          <t>Pendente</t>
        </is>
      </c>
      <c r="K6" s="15" t="inlineStr">
        <is>
          <t>Conferida</t>
        </is>
      </c>
      <c r="M6" s="15" t="inlineStr">
        <is>
          <t>Data final aceita</t>
        </is>
      </c>
      <c r="N6" s="23" t="n">
        <v>47118</v>
      </c>
    </row>
    <row r="7" ht="28" customHeight="1">
      <c r="A7" s="15" t="inlineStr">
        <is>
          <t>Ministério Fictício Semente</t>
        </is>
      </c>
      <c r="B7" s="15" t="inlineStr">
        <is>
          <t>Plantão Fictício Semente</t>
        </is>
      </c>
      <c r="C7" s="17" t="inlineStr">
        <is>
          <t>(00) 00000-0903</t>
        </is>
      </c>
      <c r="E7" s="15" t="inlineStr">
        <is>
          <t>Oficina Fictícia de Histórias</t>
        </is>
      </c>
      <c r="G7" s="15" t="inlineStr">
        <is>
          <t>7 a 8 anos</t>
        </is>
      </c>
      <c r="I7" s="15" t="inlineStr">
        <is>
          <t>Não autorizada</t>
        </is>
      </c>
      <c r="K7" s="15" t="inlineStr">
        <is>
          <t>Divergente</t>
        </is>
      </c>
    </row>
    <row r="8" ht="28" customHeight="1">
      <c r="A8" s="15" t="inlineStr">
        <is>
          <t>Ministério Fictício Horizonte</t>
        </is>
      </c>
      <c r="B8" s="15" t="inlineStr">
        <is>
          <t>Plantão Fictício Horizonte</t>
        </is>
      </c>
      <c r="C8" s="17" t="inlineStr">
        <is>
          <t>(00) 00000-0904</t>
        </is>
      </c>
      <c r="E8" s="15" t="inlineStr">
        <is>
          <t>Manhã Fictícia no Jardim</t>
        </is>
      </c>
      <c r="G8" s="15" t="inlineStr">
        <is>
          <t>9 a 10 anos</t>
        </is>
      </c>
      <c r="K8" s="15" t="inlineStr">
        <is>
          <t>Não se aplica</t>
        </is>
      </c>
      <c r="M8" s="15" t="inlineStr">
        <is>
          <t>Hora mínima aceita</t>
        </is>
      </c>
      <c r="N8" s="24" t="n">
        <v>0</v>
      </c>
    </row>
    <row r="9" ht="28" customHeight="1">
      <c r="A9" s="15" t="inlineStr">
        <is>
          <t>Ministério Fictício Jardim</t>
        </is>
      </c>
      <c r="B9" s="15" t="inlineStr">
        <is>
          <t>Plantão Fictício Jardim</t>
        </is>
      </c>
      <c r="C9" s="17" t="inlineStr">
        <is>
          <t>(00) 00000-0905</t>
        </is>
      </c>
      <c r="E9" s="15" t="inlineStr">
        <is>
          <t>Tarde Fictícia do Farol</t>
        </is>
      </c>
      <c r="G9" s="15" t="inlineStr">
        <is>
          <t>11 a 12 anos</t>
        </is>
      </c>
      <c r="M9" s="15" t="inlineStr">
        <is>
          <t>Hora máxima aceita</t>
        </is>
      </c>
      <c r="N9" s="24" t="n">
        <v>0.9993055555555556</v>
      </c>
    </row>
    <row r="10" ht="28" customHeight="1">
      <c r="A10" s="15" t="inlineStr">
        <is>
          <t>Ministério Fictício Farol</t>
        </is>
      </c>
      <c r="B10" s="15" t="inlineStr">
        <is>
          <t>Plantão Fictício Farol</t>
        </is>
      </c>
      <c r="C10" s="17" t="inlineStr">
        <is>
          <t>(00) 00000-0906</t>
        </is>
      </c>
      <c r="E10" s="15" t="inlineStr">
        <is>
          <t>Celebração Fictícia da Amizade</t>
        </is>
      </c>
    </row>
  </sheetData>
  <autoFilter ref="A4:C10"/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2026-09-11T14:24:41Z</dcterms:created>
  <dcterms:modified xmlns:dcterms="http://purl.org/dc/terms/" xmlns:xsi="http://www.w3.org/2001/XMLSchema-instance" xsi:type="dcterms:W3CDTF">2026-09-11T14:24:41+00:00Z</dcterms:modified>
</cp:coreProperties>
</file>